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80" windowWidth="9465" windowHeight="10230" tabRatio="286" activeTab="0"/>
  </bookViews>
  <sheets>
    <sheet name="LFOJ 2018" sheetId="1" r:id="rId1"/>
    <sheet name="Obstacles CSV" sheetId="2" r:id="rId2"/>
  </sheets>
  <definedNames>
    <definedName name="_xlnm.Print_Titles" localSheetId="0">'LFOJ 2018'!$1:$5</definedName>
    <definedName name="_xlnm.Print_Area" localSheetId="1">'Obstacles CSV'!$A$1:$R$88</definedName>
  </definedNames>
  <calcPr fullCalcOnLoad="1"/>
</workbook>
</file>

<file path=xl/sharedStrings.xml><?xml version="1.0" encoding="utf-8"?>
<sst xmlns="http://schemas.openxmlformats.org/spreadsheetml/2006/main" count="579" uniqueCount="177">
  <si>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</si>
  <si>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</si>
  <si>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</si>
  <si>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</si>
  <si>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</si>
  <si>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</si>
  <si>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</si>
  <si>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</si>
  <si>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</si>
  <si>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</si>
  <si>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</si>
  <si>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</si>
  <si>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</si>
  <si>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</si>
  <si>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</si>
  <si>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</si>
  <si>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</si>
  <si>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</si>
  <si>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</si>
  <si>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</si>
  <si>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</si>
  <si>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</si>
  <si>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</si>
  <si>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</si>
  <si>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</si>
  <si>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</si>
  <si>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</si>
  <si>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</si>
  <si>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ARP</t>
  </si>
  <si>
    <t>OJ050</t>
  </si>
  <si>
    <t>SEUIL 07</t>
  </si>
  <si>
    <t>OJ100</t>
  </si>
  <si>
    <t>SEUIL 25</t>
  </si>
  <si>
    <t>OJ105</t>
  </si>
  <si>
    <t>LOCALIZER</t>
  </si>
  <si>
    <t>OJ404</t>
  </si>
  <si>
    <t>LOCATOR NDB</t>
  </si>
  <si>
    <t>OJ405</t>
  </si>
  <si>
    <t>RADAR ALADIN</t>
  </si>
  <si>
    <t>OJ406</t>
  </si>
  <si>
    <t>PHARE IDENTIFICATION</t>
  </si>
  <si>
    <t>OJ407</t>
  </si>
  <si>
    <t>ANTENNE N1</t>
  </si>
  <si>
    <t>OJ801</t>
  </si>
  <si>
    <t>ANTENNE N2</t>
  </si>
  <si>
    <t>OJ802</t>
  </si>
  <si>
    <t>ANTENNE N3</t>
  </si>
  <si>
    <t>OJ803</t>
  </si>
  <si>
    <t>ARBRE</t>
  </si>
  <si>
    <t>HM18</t>
  </si>
  <si>
    <t>OJ805</t>
  </si>
  <si>
    <t>OJ806</t>
  </si>
  <si>
    <t>OJ807</t>
  </si>
  <si>
    <t>PYLÔNE FH</t>
  </si>
  <si>
    <t>OJ808</t>
  </si>
  <si>
    <t>PYLÔNE</t>
  </si>
  <si>
    <t>OJ809</t>
  </si>
  <si>
    <t>OJ812</t>
  </si>
  <si>
    <t>ANTENNE B12</t>
  </si>
  <si>
    <t>OJ813</t>
  </si>
  <si>
    <t>HM14</t>
  </si>
  <si>
    <t>OJ815</t>
  </si>
  <si>
    <t>OJ816</t>
  </si>
  <si>
    <t>CHEMINÉE HM14</t>
  </si>
  <si>
    <t>OJ817</t>
  </si>
  <si>
    <t>HB1</t>
  </si>
  <si>
    <t>OJ818</t>
  </si>
  <si>
    <t>OJ819</t>
  </si>
  <si>
    <t>CHEMINÉE CASV</t>
  </si>
  <si>
    <t>OJ821</t>
  </si>
  <si>
    <t>TOUR DE SÉCHAGE</t>
  </si>
  <si>
    <t>OJ822</t>
  </si>
  <si>
    <t>CLOCHER</t>
  </si>
  <si>
    <t>OJ823</t>
  </si>
  <si>
    <t>OJ824</t>
  </si>
  <si>
    <t>OJ826</t>
  </si>
  <si>
    <t>OJ827</t>
  </si>
  <si>
    <t>CHÂTEAU D'EAU</t>
  </si>
  <si>
    <t>OJ829</t>
  </si>
  <si>
    <t>PYLÔNE HT</t>
  </si>
  <si>
    <t>OJ830</t>
  </si>
  <si>
    <t>OJ831</t>
  </si>
  <si>
    <t>OJ832</t>
  </si>
  <si>
    <t>OJ833</t>
  </si>
  <si>
    <t>PYLÔNE HT 159</t>
  </si>
  <si>
    <t>OJ834</t>
  </si>
  <si>
    <t>PYLÔNE HT 160</t>
  </si>
  <si>
    <t>OJ835</t>
  </si>
  <si>
    <t>PYLÔNE HT 161</t>
  </si>
  <si>
    <t>OJ836</t>
  </si>
  <si>
    <t>PYLÔNE HT 162</t>
  </si>
  <si>
    <t>OJ837</t>
  </si>
  <si>
    <t>PYLÔNE HT 163</t>
  </si>
  <si>
    <t>OJ838</t>
  </si>
  <si>
    <t>PYLÔNE HT 164</t>
  </si>
  <si>
    <t>OJ839</t>
  </si>
  <si>
    <t>PYLÔNE HT 165</t>
  </si>
  <si>
    <t>OJ840</t>
  </si>
  <si>
    <t>PYLÔNE HT 166</t>
  </si>
  <si>
    <t>OJ841</t>
  </si>
  <si>
    <t>PYLÔNE HT 167</t>
  </si>
  <si>
    <t>OJ842</t>
  </si>
  <si>
    <t>PYLÔNE HT 168</t>
  </si>
  <si>
    <t>OJ843</t>
  </si>
  <si>
    <t>PYLÔNE HT 169</t>
  </si>
  <si>
    <t>OJ844</t>
  </si>
  <si>
    <t>PYLÔNE HT 170</t>
  </si>
  <si>
    <t>OJ845</t>
  </si>
  <si>
    <t>PYLÔNE HT 171</t>
  </si>
  <si>
    <t>OJ846</t>
  </si>
  <si>
    <t>PYLÔNE HT 172</t>
  </si>
  <si>
    <t>OJ847</t>
  </si>
  <si>
    <t>PYLÔNE HT 173</t>
  </si>
  <si>
    <t>OJ848</t>
  </si>
  <si>
    <t>PYLÔNE HT 174</t>
  </si>
  <si>
    <t>OJ849</t>
  </si>
  <si>
    <t>PYLÔNE HT 175</t>
  </si>
  <si>
    <t>OJ850</t>
  </si>
  <si>
    <t>PYLÔNE HT 176</t>
  </si>
  <si>
    <t>OJ851</t>
  </si>
  <si>
    <t>OJ852</t>
  </si>
  <si>
    <t>ANTENNE RELAIS</t>
  </si>
  <si>
    <t>OJ853</t>
  </si>
  <si>
    <t>OJ854</t>
  </si>
  <si>
    <t>ANTENNE GMCO</t>
  </si>
  <si>
    <t>OJ855</t>
  </si>
  <si>
    <t>OJ856</t>
  </si>
  <si>
    <t>OJ857</t>
  </si>
  <si>
    <t>OJ858</t>
  </si>
  <si>
    <t>OJ859</t>
  </si>
  <si>
    <t>OJ860</t>
  </si>
  <si>
    <t>OJ861</t>
  </si>
  <si>
    <t>OJ862</t>
  </si>
  <si>
    <t>OJ863</t>
  </si>
  <si>
    <t>ANTENNE</t>
  </si>
  <si>
    <t>OJ865</t>
  </si>
  <si>
    <t>00</t>
  </si>
  <si>
    <t>OJ866</t>
  </si>
  <si>
    <t>OJ867</t>
  </si>
  <si>
    <t>OJ868</t>
  </si>
  <si>
    <t>OJ869</t>
  </si>
  <si>
    <t>OJ870</t>
  </si>
  <si>
    <t>PARATONNERRE EST HM19</t>
  </si>
  <si>
    <t>OJ408</t>
  </si>
  <si>
    <t>OJ203-1</t>
  </si>
  <si>
    <t>OJ203-2</t>
  </si>
  <si>
    <t>OJ204</t>
  </si>
  <si>
    <t>OJ410-1</t>
  </si>
  <si>
    <t>OJ410-2</t>
  </si>
  <si>
    <t>OJ871</t>
  </si>
  <si>
    <t>OJ872</t>
  </si>
  <si>
    <t>OJ873</t>
  </si>
  <si>
    <t>OJ874</t>
  </si>
  <si>
    <t>OJ875</t>
  </si>
  <si>
    <t>OJ876</t>
  </si>
  <si>
    <t>OJ877</t>
  </si>
  <si>
    <t>OJ878</t>
  </si>
  <si>
    <t>OJ879-1</t>
  </si>
  <si>
    <t>OJ879-2</t>
  </si>
  <si>
    <t>OJ881</t>
  </si>
  <si>
    <t>OJ882</t>
  </si>
  <si>
    <t>GLIDE</t>
  </si>
  <si>
    <t>MIDDLE MARKER</t>
  </si>
  <si>
    <t>ANTENNE GONIO.NG</t>
  </si>
  <si>
    <t>VOR DME</t>
  </si>
  <si>
    <t>TOUR DE CONTRÔLE</t>
  </si>
  <si>
    <t>INTER. AXE PISTE/V.F.</t>
  </si>
  <si>
    <t xml:space="preserve"> ANCIENNE GARE</t>
  </si>
  <si>
    <t>NOUV. TOUR DE CONTRÔLE</t>
  </si>
  <si>
    <t>PARATONNERRE OUEST HM19</t>
  </si>
  <si>
    <t>PARATONNERRE CENTRE HM19</t>
  </si>
  <si>
    <t>HM19</t>
  </si>
  <si>
    <t>ANTENNE MAISON</t>
  </si>
  <si>
    <t>MÂT MÉTEO</t>
  </si>
  <si>
    <t>MANCHE À AIR SEUIL 07</t>
  </si>
  <si>
    <t>MERLON SEUIL 07</t>
  </si>
  <si>
    <t>0,0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</si>
</sst>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.00_ ;\-0.00\ "/>
    <numFmt numFmtId="211" formatCode="00.000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9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2" tint="-0.7499799728393555"/>
      <name val="Arial"/>
      <family val="2"/>
    </font>
    <font>
      <sz val="10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6" borderId="5" applyNumberFormat="0" applyAlignment="0" applyProtection="0"/>
    <xf numFmtId="0" fontId="1" fillId="0" borderId="6">
      <alignment horizontal="center"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3" borderId="11" applyNumberFormat="0" applyAlignment="0" applyProtection="0"/>
  </cellStyleXfs>
  <cellXfs count="72">
    <xf numFmtId="0" fontId="0" fillId="0" borderId="0" xfId="0" applyAlignment="1">
      <alignment/>
    </xf>
    <xf numFmtId="0" fontId="5" fillId="0" borderId="12" xfId="46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0" fillId="0" borderId="0" xfId="54" applyAlignment="1" applyProtection="1">
      <alignment horizontal="center"/>
      <protection/>
    </xf>
    <xf numFmtId="0" fontId="0" fillId="0" borderId="0" xfId="54" applyProtection="1">
      <alignment/>
      <protection/>
    </xf>
    <xf numFmtId="49" fontId="0" fillId="0" borderId="0" xfId="54" applyNumberFormat="1" applyAlignment="1" applyProtection="1">
      <alignment horizontal="center"/>
      <protection/>
    </xf>
    <xf numFmtId="0" fontId="0" fillId="0" borderId="0" xfId="54" applyFill="1" applyBorder="1" applyAlignment="1" applyProtection="1">
      <alignment horizontal="center"/>
      <protection/>
    </xf>
    <xf numFmtId="0" fontId="1" fillId="0" borderId="0" xfId="54" applyFont="1" applyAlignment="1" applyProtection="1">
      <alignment horizontal="right"/>
      <protection/>
    </xf>
    <xf numFmtId="197" fontId="6" fillId="28" borderId="15" xfId="54" applyNumberFormat="1" applyFont="1" applyFill="1" applyBorder="1" applyAlignment="1" applyProtection="1">
      <alignment horizontal="right"/>
      <protection locked="0"/>
    </xf>
    <xf numFmtId="0" fontId="6" fillId="28" borderId="16" xfId="54" applyFont="1" applyFill="1" applyBorder="1" applyAlignment="1" applyProtection="1">
      <alignment horizontal="center"/>
      <protection/>
    </xf>
    <xf numFmtId="191" fontId="0" fillId="0" borderId="0" xfId="54" applyNumberFormat="1" applyAlignment="1" applyProtection="1">
      <alignment horizontal="left"/>
      <protection/>
    </xf>
    <xf numFmtId="0" fontId="1" fillId="0" borderId="13" xfId="54" applyFont="1" applyBorder="1" applyAlignment="1" applyProtection="1">
      <alignment horizontal="center" vertical="center"/>
      <protection/>
    </xf>
    <xf numFmtId="0" fontId="1" fillId="0" borderId="15" xfId="54" applyFont="1" applyBorder="1" applyAlignment="1" applyProtection="1">
      <alignment horizontal="right" vertical="center"/>
      <protection locked="0"/>
    </xf>
    <xf numFmtId="193" fontId="1" fillId="0" borderId="16" xfId="54" applyNumberFormat="1" applyFont="1" applyBorder="1" applyAlignment="1" applyProtection="1">
      <alignment horizontal="left" vertical="center"/>
      <protection locked="0"/>
    </xf>
    <xf numFmtId="0" fontId="0" fillId="0" borderId="12" xfId="54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49" fontId="0" fillId="0" borderId="12" xfId="46" applyNumberFormat="1" applyFont="1" applyBorder="1" applyAlignment="1" applyProtection="1">
      <alignment horizontal="center" vertical="center"/>
      <protection locked="0"/>
    </xf>
    <xf numFmtId="0" fontId="0" fillId="0" borderId="12" xfId="46" applyFont="1" applyBorder="1" applyAlignment="1" applyProtection="1">
      <alignment horizontal="center" vertical="center"/>
      <protection locked="0"/>
    </xf>
    <xf numFmtId="0" fontId="1" fillId="0" borderId="12" xfId="54" applyFont="1" applyBorder="1" applyAlignment="1" applyProtection="1">
      <alignment horizontal="center" vertical="center"/>
      <protection/>
    </xf>
    <xf numFmtId="1" fontId="44" fillId="0" borderId="17" xfId="54" applyNumberFormat="1" applyFont="1" applyFill="1" applyBorder="1" applyAlignment="1" applyProtection="1">
      <alignment horizontal="center" vertical="center"/>
      <protection locked="0"/>
    </xf>
    <xf numFmtId="0" fontId="44" fillId="0" borderId="18" xfId="54" applyFont="1" applyFill="1" applyBorder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4" applyFont="1" applyBorder="1" applyAlignment="1" applyProtection="1">
      <alignment horizontal="center" vertical="center"/>
      <protection/>
    </xf>
    <xf numFmtId="1" fontId="44" fillId="0" borderId="13" xfId="54" applyNumberFormat="1" applyFont="1" applyFill="1" applyBorder="1" applyAlignment="1" applyProtection="1">
      <alignment horizontal="center" vertical="center"/>
      <protection locked="0"/>
    </xf>
    <xf numFmtId="0" fontId="44" fillId="0" borderId="13" xfId="54" applyFont="1" applyFill="1" applyBorder="1" applyAlignment="1" applyProtection="1">
      <alignment horizontal="center" vertical="center"/>
      <protection locked="0"/>
    </xf>
    <xf numFmtId="0" fontId="44" fillId="0" borderId="15" xfId="54" applyFont="1" applyFill="1" applyBorder="1" applyAlignment="1" applyProtection="1">
      <alignment horizontal="center" vertical="center"/>
      <protection locked="0"/>
    </xf>
    <xf numFmtId="1" fontId="44" fillId="35" borderId="17" xfId="54" applyNumberFormat="1" applyFont="1" applyFill="1" applyBorder="1" applyAlignment="1" applyProtection="1">
      <alignment horizontal="center" vertical="center"/>
      <protection locked="0"/>
    </xf>
    <xf numFmtId="0" fontId="44" fillId="35" borderId="15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Protection="1">
      <alignment/>
      <protection/>
    </xf>
    <xf numFmtId="0" fontId="2" fillId="0" borderId="0" xfId="54" applyFont="1" applyFill="1" applyBorder="1" applyProtection="1">
      <alignment/>
      <protection/>
    </xf>
    <xf numFmtId="0" fontId="45" fillId="0" borderId="0" xfId="54" applyFont="1" applyBorder="1" applyProtection="1">
      <alignment/>
      <protection/>
    </xf>
    <xf numFmtId="0" fontId="45" fillId="0" borderId="0" xfId="54" applyFont="1" applyProtection="1">
      <alignment/>
      <protection/>
    </xf>
    <xf numFmtId="0" fontId="0" fillId="0" borderId="0" xfId="54" applyBorder="1" applyProtection="1">
      <alignment/>
      <protection/>
    </xf>
    <xf numFmtId="0" fontId="0" fillId="0" borderId="0" xfId="54" applyAlignment="1" applyProtection="1">
      <alignment horizontal="left"/>
      <protection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3" fontId="0" fillId="0" borderId="19" xfId="0" applyNumberFormat="1" applyFont="1" applyFill="1" applyBorder="1" applyAlignment="1">
      <alignment horizontal="center" vertical="center"/>
    </xf>
    <xf numFmtId="211" fontId="0" fillId="0" borderId="19" xfId="0" applyNumberFormat="1" applyFont="1" applyFill="1" applyBorder="1" applyAlignment="1">
      <alignment horizontal="center" vertical="center"/>
    </xf>
    <xf numFmtId="1" fontId="0" fillId="0" borderId="17" xfId="54" applyNumberFormat="1" applyFont="1" applyFill="1" applyBorder="1" applyAlignment="1" applyProtection="1">
      <alignment horizontal="center" vertical="center"/>
      <protection/>
    </xf>
    <xf numFmtId="197" fontId="0" fillId="0" borderId="17" xfId="54" applyNumberFormat="1" applyFont="1" applyFill="1" applyBorder="1" applyAlignment="1" applyProtection="1">
      <alignment horizontal="center" vertical="center"/>
      <protection/>
    </xf>
    <xf numFmtId="197" fontId="0" fillId="0" borderId="17" xfId="54" applyNumberFormat="1" applyFont="1" applyFill="1" applyBorder="1" applyAlignment="1" applyProtection="1" quotePrefix="1">
      <alignment horizontal="center" vertical="center"/>
      <protection/>
    </xf>
    <xf numFmtId="1" fontId="0" fillId="0" borderId="13" xfId="54" applyNumberFormat="1" applyFont="1" applyFill="1" applyBorder="1" applyAlignment="1" applyProtection="1">
      <alignment horizontal="center" vertical="center"/>
      <protection/>
    </xf>
    <xf numFmtId="197" fontId="0" fillId="0" borderId="13" xfId="54" applyNumberFormat="1" applyFont="1" applyFill="1" applyBorder="1" applyAlignment="1" applyProtection="1">
      <alignment horizontal="center" vertical="center"/>
      <protection/>
    </xf>
    <xf numFmtId="1" fontId="0" fillId="35" borderId="13" xfId="54" applyNumberFormat="1" applyFont="1" applyFill="1" applyBorder="1" applyAlignment="1" applyProtection="1">
      <alignment horizontal="center" vertical="center"/>
      <protection/>
    </xf>
    <xf numFmtId="197" fontId="0" fillId="35" borderId="13" xfId="54" applyNumberFormat="1" applyFont="1" applyFill="1" applyBorder="1" applyAlignment="1" applyProtection="1">
      <alignment horizontal="center" vertical="center"/>
      <protection/>
    </xf>
    <xf numFmtId="1" fontId="0" fillId="0" borderId="13" xfId="54" applyNumberFormat="1" applyFont="1" applyFill="1" applyBorder="1" applyAlignment="1" applyProtection="1">
      <alignment horizontal="center"/>
      <protection/>
    </xf>
    <xf numFmtId="197" fontId="0" fillId="0" borderId="13" xfId="54" applyNumberFormat="1" applyFon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" xfId="54" applyNumberFormat="1" applyFont="1" applyFill="1" applyBorder="1" applyAlignment="1" applyProtection="1">
      <alignment horizontal="center" vertical="center"/>
      <protection/>
    </xf>
    <xf numFmtId="197" fontId="0" fillId="0" borderId="19" xfId="0" applyNumberFormat="1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/>
    </xf>
    <xf numFmtId="205" fontId="0" fillId="0" borderId="0" xfId="0" applyNumberFormat="1" applyAlignment="1">
      <alignment horizontal="left"/>
    </xf>
    <xf numFmtId="0" fontId="6" fillId="0" borderId="0" xfId="54" applyFont="1" applyFill="1" applyAlignment="1" applyProtection="1">
      <alignment horizontal="center"/>
      <protection/>
    </xf>
    <xf numFmtId="0" fontId="1" fillId="0" borderId="13" xfId="54" applyFont="1" applyBorder="1" applyAlignment="1" applyProtection="1">
      <alignment horizontal="center" vertical="center"/>
      <protection/>
    </xf>
    <xf numFmtId="0" fontId="0" fillId="0" borderId="13" xfId="54" applyBorder="1" applyAlignment="1" applyProtection="1">
      <alignment horizontal="center" vertical="center"/>
      <protection/>
    </xf>
    <xf numFmtId="0" fontId="5" fillId="0" borderId="13" xfId="46" applyFont="1" applyBorder="1" applyAlignment="1" applyProtection="1">
      <alignment horizontal="center" vertical="center" wrapText="1"/>
      <protection locked="0"/>
    </xf>
    <xf numFmtId="0" fontId="0" fillId="0" borderId="15" xfId="46" applyFont="1" applyBorder="1" applyAlignment="1" applyProtection="1">
      <alignment horizontal="center" vertical="center"/>
      <protection/>
    </xf>
    <xf numFmtId="0" fontId="0" fillId="0" borderId="20" xfId="46" applyFont="1" applyBorder="1" applyAlignment="1" applyProtection="1">
      <alignment horizontal="center" vertical="center"/>
      <protection/>
    </xf>
    <xf numFmtId="0" fontId="0" fillId="0" borderId="16" xfId="46" applyFont="1" applyBorder="1" applyAlignment="1" applyProtection="1">
      <alignment horizontal="center" vertical="center"/>
      <protection/>
    </xf>
    <xf numFmtId="0" fontId="0" fillId="0" borderId="20" xfId="54" applyBorder="1" applyAlignment="1">
      <alignment horizontal="center" vertical="center"/>
      <protection/>
    </xf>
    <xf numFmtId="0" fontId="0" fillId="0" borderId="16" xfId="54" applyBorder="1" applyAlignment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ableau Fichier Obstacles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showZeros="0" tabSelected="1" view="pageLayout" zoomScaleNormal="75" zoomScaleSheetLayoutView="100" workbookViewId="0" topLeftCell="A1">
      <selection activeCell="C7" sqref="C7"/>
    </sheetView>
  </sheetViews>
  <sheetFormatPr defaultColWidth="11.421875" defaultRowHeight="12.75"/>
  <cols>
    <col min="1" max="1" width="6.28125" style="14" customWidth="1"/>
    <col min="2" max="2" width="52.140625" style="15" customWidth="1"/>
    <col min="3" max="3" width="14.00390625" style="15" customWidth="1"/>
    <col min="4" max="4" width="6.8515625" style="14" customWidth="1"/>
    <col min="5" max="5" width="7.7109375" style="14" customWidth="1"/>
    <col min="6" max="6" width="7.8515625" style="16" customWidth="1"/>
    <col min="7" max="7" width="12.8515625" style="14" customWidth="1"/>
    <col min="8" max="8" width="6.140625" style="14" customWidth="1"/>
    <col min="9" max="9" width="7.140625" style="14" customWidth="1"/>
    <col min="10" max="10" width="7.421875" style="14" customWidth="1"/>
    <col min="11" max="11" width="15.8515625" style="14" customWidth="1"/>
    <col min="12" max="12" width="12.57421875" style="14" customWidth="1"/>
    <col min="13" max="13" width="12.8515625" style="14" customWidth="1"/>
    <col min="14" max="14" width="11.7109375" style="14" customWidth="1"/>
    <col min="15" max="15" width="12.421875" style="14" customWidth="1"/>
    <col min="16" max="16" width="11.8515625" style="14" customWidth="1"/>
    <col min="17" max="17" width="14.57421875" style="14" customWidth="1"/>
    <col min="18" max="18" width="11.421875" style="15" customWidth="1"/>
    <col min="19" max="19" width="12.28125" style="15" customWidth="1"/>
    <col min="20" max="16384" width="11.421875" style="15" customWidth="1"/>
  </cols>
  <sheetData>
    <row r="1" spans="14:15" ht="12.75">
      <c r="N1" s="17"/>
      <c r="O1" s="17"/>
    </row>
    <row r="2" spans="2:17" ht="15.75">
      <c r="B2" s="18" t="s">
        <v>7</v>
      </c>
      <c r="C2" s="19">
        <v>2403.7</v>
      </c>
      <c r="D2" s="20" t="s">
        <v>11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2.75">
      <c r="C3" s="21"/>
    </row>
    <row r="4" spans="1:17" ht="15.75" customHeight="1">
      <c r="A4" s="64" t="s">
        <v>0</v>
      </c>
      <c r="B4" s="64" t="s">
        <v>1</v>
      </c>
      <c r="C4" s="66" t="s">
        <v>10</v>
      </c>
      <c r="D4" s="67" t="s">
        <v>4</v>
      </c>
      <c r="E4" s="68"/>
      <c r="F4" s="68"/>
      <c r="G4" s="68"/>
      <c r="H4" s="68"/>
      <c r="I4" s="68"/>
      <c r="J4" s="68"/>
      <c r="K4" s="69"/>
      <c r="L4" s="23" t="s">
        <v>12</v>
      </c>
      <c r="M4" s="24">
        <v>25</v>
      </c>
      <c r="N4" s="64" t="s">
        <v>14</v>
      </c>
      <c r="O4" s="64"/>
      <c r="P4" s="23" t="s">
        <v>12</v>
      </c>
      <c r="Q4" s="24">
        <v>7</v>
      </c>
    </row>
    <row r="5" spans="1:17" ht="15.75" customHeight="1">
      <c r="A5" s="65"/>
      <c r="B5" s="65"/>
      <c r="C5" s="66"/>
      <c r="D5" s="67" t="s">
        <v>5</v>
      </c>
      <c r="E5" s="68"/>
      <c r="F5" s="70"/>
      <c r="G5" s="71"/>
      <c r="H5" s="67" t="s">
        <v>6</v>
      </c>
      <c r="I5" s="68"/>
      <c r="J5" s="70"/>
      <c r="K5" s="71"/>
      <c r="L5" s="22" t="s">
        <v>2</v>
      </c>
      <c r="M5" s="22" t="s">
        <v>3</v>
      </c>
      <c r="N5" s="22" t="s">
        <v>11</v>
      </c>
      <c r="O5" s="22" t="s">
        <v>13</v>
      </c>
      <c r="P5" s="22" t="s">
        <v>2</v>
      </c>
      <c r="Q5" s="22" t="s">
        <v>3</v>
      </c>
    </row>
    <row r="6" spans="1:17" ht="15.75" customHeight="1" thickBot="1">
      <c r="A6" s="25"/>
      <c r="B6" s="25"/>
      <c r="C6" s="1"/>
      <c r="D6" s="26" t="s">
        <v>21</v>
      </c>
      <c r="E6" s="26" t="s">
        <v>19</v>
      </c>
      <c r="F6" s="27" t="s">
        <v>17</v>
      </c>
      <c r="G6" s="26" t="s">
        <v>18</v>
      </c>
      <c r="H6" s="26" t="s">
        <v>20</v>
      </c>
      <c r="I6" s="26" t="s">
        <v>19</v>
      </c>
      <c r="J6" s="28" t="s">
        <v>17</v>
      </c>
      <c r="K6" s="26" t="s">
        <v>18</v>
      </c>
      <c r="L6" s="29"/>
      <c r="M6" s="29"/>
      <c r="N6" s="29"/>
      <c r="O6" s="29"/>
      <c r="P6" s="29"/>
      <c r="Q6" s="29"/>
    </row>
    <row r="7" spans="1:19" s="32" customFormat="1" ht="15.75" customHeight="1">
      <c r="A7" s="30">
        <v>1</v>
      </c>
      <c r="B7" s="46" t="s">
        <v>28</v>
      </c>
      <c r="C7" s="45" t="s">
        <v>29</v>
      </c>
      <c r="D7" s="31" t="s">
        <v>8</v>
      </c>
      <c r="E7" s="47">
        <v>47</v>
      </c>
      <c r="F7" s="47">
        <v>59</v>
      </c>
      <c r="G7" s="48">
        <v>15.8083</v>
      </c>
      <c r="H7" s="31" t="s">
        <v>9</v>
      </c>
      <c r="I7" s="47">
        <v>1</v>
      </c>
      <c r="J7" s="47">
        <v>45</v>
      </c>
      <c r="K7" s="48">
        <v>38.194</v>
      </c>
      <c r="L7" s="60">
        <v>-1202.990608625716</v>
      </c>
      <c r="M7" s="60">
        <v>0.012093500414124795</v>
      </c>
      <c r="N7" s="60">
        <v>123.12</v>
      </c>
      <c r="O7" s="49">
        <f aca="true" t="shared" si="0" ref="O7:O69">$N7*3.2808</f>
        <v>403.93209600000006</v>
      </c>
      <c r="P7" s="50">
        <f aca="true" t="shared" si="1" ref="P7:P69">IF(L7&lt;&gt;"",-L7-$C$2,"")</f>
        <v>-1200.7093913742838</v>
      </c>
      <c r="Q7" s="51">
        <f aca="true" t="shared" si="2" ref="Q7:Q69">IF(M7&lt;&gt;"",-M7,"")</f>
        <v>-0.012093500414124795</v>
      </c>
      <c r="S7" s="33"/>
    </row>
    <row r="8" spans="1:19" s="32" customFormat="1" ht="15.75" customHeight="1">
      <c r="A8" s="34">
        <v>2</v>
      </c>
      <c r="B8" s="46" t="s">
        <v>30</v>
      </c>
      <c r="C8" s="45" t="s">
        <v>31</v>
      </c>
      <c r="D8" s="36" t="s">
        <v>8</v>
      </c>
      <c r="E8" s="47">
        <v>47</v>
      </c>
      <c r="F8" s="47">
        <v>59</v>
      </c>
      <c r="G8" s="48">
        <v>2.0786</v>
      </c>
      <c r="H8" s="36" t="s">
        <v>9</v>
      </c>
      <c r="I8" s="47">
        <v>1</v>
      </c>
      <c r="J8" s="47">
        <v>44</v>
      </c>
      <c r="K8" s="48">
        <v>44.019</v>
      </c>
      <c r="L8" s="60">
        <v>-2403.706357715857</v>
      </c>
      <c r="M8" s="60">
        <v>-1.4717970391910413E-13</v>
      </c>
      <c r="N8" s="60">
        <v>125.53</v>
      </c>
      <c r="O8" s="52">
        <f t="shared" si="0"/>
        <v>411.83882400000005</v>
      </c>
      <c r="P8" s="50">
        <f t="shared" si="1"/>
        <v>0.006357715857120638</v>
      </c>
      <c r="Q8" s="51">
        <f t="shared" si="2"/>
        <v>1.4717970391910413E-13</v>
      </c>
      <c r="S8" s="33"/>
    </row>
    <row r="9" spans="1:19" s="32" customFormat="1" ht="15.75" customHeight="1">
      <c r="A9" s="34">
        <v>3</v>
      </c>
      <c r="B9" s="46" t="s">
        <v>32</v>
      </c>
      <c r="C9" s="45" t="s">
        <v>33</v>
      </c>
      <c r="D9" s="36" t="s">
        <v>8</v>
      </c>
      <c r="E9" s="47">
        <v>47</v>
      </c>
      <c r="F9" s="47">
        <v>59</v>
      </c>
      <c r="G9" s="48">
        <v>29.5562</v>
      </c>
      <c r="H9" s="36" t="s">
        <v>9</v>
      </c>
      <c r="I9" s="47">
        <v>1</v>
      </c>
      <c r="J9" s="47">
        <v>46</v>
      </c>
      <c r="K9" s="48">
        <v>32.4801</v>
      </c>
      <c r="L9" s="60" t="s">
        <v>176</v>
      </c>
      <c r="M9" s="60" t="s">
        <v>176</v>
      </c>
      <c r="N9" s="60">
        <v>121.745</v>
      </c>
      <c r="O9" s="52">
        <f t="shared" si="0"/>
        <v>399.42099600000006</v>
      </c>
      <c r="P9" s="50">
        <f t="shared" si="1"/>
        <v>-2403.7</v>
      </c>
      <c r="Q9" s="59" t="s">
        <v>176</v>
      </c>
      <c r="S9" s="33"/>
    </row>
    <row r="10" spans="1:19" s="32" customFormat="1" ht="15.75" customHeight="1">
      <c r="A10" s="37">
        <v>4</v>
      </c>
      <c r="B10" s="46" t="s">
        <v>161</v>
      </c>
      <c r="C10" s="45" t="s">
        <v>144</v>
      </c>
      <c r="D10" s="38" t="s">
        <v>8</v>
      </c>
      <c r="E10" s="47">
        <v>47</v>
      </c>
      <c r="F10" s="47">
        <v>59</v>
      </c>
      <c r="G10" s="48">
        <v>21.7</v>
      </c>
      <c r="H10" s="38" t="s">
        <v>9</v>
      </c>
      <c r="I10" s="47">
        <v>1</v>
      </c>
      <c r="J10" s="47">
        <v>46</v>
      </c>
      <c r="K10" s="48">
        <v>19.06</v>
      </c>
      <c r="L10" s="60">
        <v>-345.9777350821459</v>
      </c>
      <c r="M10" s="60">
        <v>-128.84158793142996</v>
      </c>
      <c r="N10" s="60">
        <v>137.3</v>
      </c>
      <c r="O10" s="54">
        <f t="shared" si="0"/>
        <v>450.45384000000007</v>
      </c>
      <c r="P10" s="55">
        <f t="shared" si="1"/>
        <v>-2057.722264917854</v>
      </c>
      <c r="Q10" s="55">
        <f t="shared" si="2"/>
        <v>128.84158793142996</v>
      </c>
      <c r="S10" s="33"/>
    </row>
    <row r="11" spans="1:19" s="32" customFormat="1" ht="15.75" customHeight="1">
      <c r="A11" s="30">
        <v>5</v>
      </c>
      <c r="B11" s="46" t="s">
        <v>161</v>
      </c>
      <c r="C11" s="45" t="s">
        <v>145</v>
      </c>
      <c r="D11" s="36" t="s">
        <v>8</v>
      </c>
      <c r="E11" s="47">
        <v>47</v>
      </c>
      <c r="F11" s="47">
        <v>59</v>
      </c>
      <c r="G11" s="48">
        <v>21.7</v>
      </c>
      <c r="H11" s="36" t="s">
        <v>9</v>
      </c>
      <c r="I11" s="47">
        <v>1</v>
      </c>
      <c r="J11" s="47">
        <v>46</v>
      </c>
      <c r="K11" s="48">
        <v>19.06</v>
      </c>
      <c r="L11" s="60">
        <v>-345.97732983102486</v>
      </c>
      <c r="M11" s="60">
        <v>-128.8414370165223</v>
      </c>
      <c r="N11" s="60">
        <v>122.358</v>
      </c>
      <c r="O11" s="52">
        <f t="shared" si="0"/>
        <v>401.4321264</v>
      </c>
      <c r="P11" s="53">
        <f t="shared" si="1"/>
        <v>-2057.722670168975</v>
      </c>
      <c r="Q11" s="53">
        <f t="shared" si="2"/>
        <v>128.8414370165223</v>
      </c>
      <c r="S11" s="33"/>
    </row>
    <row r="12" spans="1:19" s="32" customFormat="1" ht="15.75" customHeight="1">
      <c r="A12" s="34">
        <v>6</v>
      </c>
      <c r="B12" s="46" t="s">
        <v>162</v>
      </c>
      <c r="C12" s="45" t="s">
        <v>146</v>
      </c>
      <c r="D12" s="36" t="s">
        <v>8</v>
      </c>
      <c r="E12" s="47">
        <v>47</v>
      </c>
      <c r="F12" s="47">
        <v>59</v>
      </c>
      <c r="G12" s="48">
        <v>41.524</v>
      </c>
      <c r="H12" s="36" t="s">
        <v>9</v>
      </c>
      <c r="I12" s="47">
        <v>1</v>
      </c>
      <c r="J12" s="47">
        <v>47</v>
      </c>
      <c r="K12" s="48">
        <v>19.79</v>
      </c>
      <c r="L12" s="60">
        <v>1048.1787250073044</v>
      </c>
      <c r="M12" s="60">
        <v>-0.1924922256573015</v>
      </c>
      <c r="N12" s="60">
        <v>125.65448</v>
      </c>
      <c r="O12" s="52">
        <f t="shared" si="0"/>
        <v>412.24721798400003</v>
      </c>
      <c r="P12" s="53">
        <f t="shared" si="1"/>
        <v>-3451.878725007304</v>
      </c>
      <c r="Q12" s="53">
        <f t="shared" si="2"/>
        <v>0.1924922256573015</v>
      </c>
      <c r="S12" s="33"/>
    </row>
    <row r="13" spans="1:19" s="32" customFormat="1" ht="15.75" customHeight="1">
      <c r="A13" s="34">
        <v>7</v>
      </c>
      <c r="B13" s="46" t="s">
        <v>34</v>
      </c>
      <c r="C13" s="45" t="s">
        <v>35</v>
      </c>
      <c r="D13" s="36" t="s">
        <v>8</v>
      </c>
      <c r="E13" s="47">
        <v>47</v>
      </c>
      <c r="F13" s="47">
        <v>58</v>
      </c>
      <c r="G13" s="48">
        <v>59.085</v>
      </c>
      <c r="H13" s="36" t="s">
        <v>9</v>
      </c>
      <c r="I13" s="47">
        <v>1</v>
      </c>
      <c r="J13" s="47">
        <v>44</v>
      </c>
      <c r="K13" s="48">
        <v>32.2</v>
      </c>
      <c r="L13" s="60">
        <v>-2665.650869965351</v>
      </c>
      <c r="M13" s="60">
        <v>0.08173370217664067</v>
      </c>
      <c r="N13" s="60">
        <v>128.408</v>
      </c>
      <c r="O13" s="52">
        <f t="shared" si="0"/>
        <v>421.28096639999995</v>
      </c>
      <c r="P13" s="53">
        <f t="shared" si="1"/>
        <v>261.9508699653511</v>
      </c>
      <c r="Q13" s="53">
        <f t="shared" si="2"/>
        <v>-0.08173370217664067</v>
      </c>
      <c r="S13" s="33"/>
    </row>
    <row r="14" spans="1:19" s="32" customFormat="1" ht="15.75" customHeight="1">
      <c r="A14" s="30">
        <v>8</v>
      </c>
      <c r="B14" s="46" t="s">
        <v>36</v>
      </c>
      <c r="C14" s="45" t="s">
        <v>37</v>
      </c>
      <c r="D14" s="36" t="s">
        <v>8</v>
      </c>
      <c r="E14" s="47">
        <v>48</v>
      </c>
      <c r="F14" s="58" t="s">
        <v>136</v>
      </c>
      <c r="G14" s="48">
        <v>4.547</v>
      </c>
      <c r="H14" s="36" t="s">
        <v>9</v>
      </c>
      <c r="I14" s="47">
        <v>1</v>
      </c>
      <c r="J14" s="47">
        <v>46</v>
      </c>
      <c r="K14" s="48">
        <v>7.431</v>
      </c>
      <c r="L14" s="60">
        <v>-104.43757356353595</v>
      </c>
      <c r="M14" s="60">
        <v>1194.482500202478</v>
      </c>
      <c r="N14" s="60">
        <v>136.33</v>
      </c>
      <c r="O14" s="52">
        <f t="shared" si="0"/>
        <v>447.27146400000004</v>
      </c>
      <c r="P14" s="53">
        <f t="shared" si="1"/>
        <v>-2299.262426436464</v>
      </c>
      <c r="Q14" s="53">
        <f t="shared" si="2"/>
        <v>-1194.482500202478</v>
      </c>
      <c r="S14" s="33"/>
    </row>
    <row r="15" spans="1:19" s="32" customFormat="1" ht="15.75" customHeight="1">
      <c r="A15" s="30">
        <v>9</v>
      </c>
      <c r="B15" s="46" t="s">
        <v>38</v>
      </c>
      <c r="C15" s="45" t="s">
        <v>39</v>
      </c>
      <c r="D15" s="36" t="s">
        <v>8</v>
      </c>
      <c r="E15" s="47">
        <v>47</v>
      </c>
      <c r="F15" s="47">
        <v>59</v>
      </c>
      <c r="G15" s="48">
        <v>41.224</v>
      </c>
      <c r="H15" s="36" t="s">
        <v>9</v>
      </c>
      <c r="I15" s="47">
        <v>1</v>
      </c>
      <c r="J15" s="47">
        <v>45</v>
      </c>
      <c r="K15" s="48">
        <v>58.649</v>
      </c>
      <c r="L15" s="60">
        <v>-529.0615807526269</v>
      </c>
      <c r="M15" s="60">
        <v>584.7477953050123</v>
      </c>
      <c r="N15" s="60">
        <v>143.825</v>
      </c>
      <c r="O15" s="52">
        <f t="shared" si="0"/>
        <v>471.86106</v>
      </c>
      <c r="P15" s="53">
        <f t="shared" si="1"/>
        <v>-1874.638419247373</v>
      </c>
      <c r="Q15" s="53">
        <f t="shared" si="2"/>
        <v>-584.7477953050123</v>
      </c>
      <c r="S15" s="33"/>
    </row>
    <row r="16" spans="1:19" s="32" customFormat="1" ht="15.75" customHeight="1">
      <c r="A16" s="34">
        <v>10</v>
      </c>
      <c r="B16" s="46" t="s">
        <v>40</v>
      </c>
      <c r="C16" s="45" t="s">
        <v>41</v>
      </c>
      <c r="D16" s="36" t="s">
        <v>8</v>
      </c>
      <c r="E16" s="47">
        <v>47</v>
      </c>
      <c r="F16" s="47">
        <v>58</v>
      </c>
      <c r="G16" s="48">
        <v>52.167</v>
      </c>
      <c r="H16" s="36" t="s">
        <v>9</v>
      </c>
      <c r="I16" s="47">
        <v>1</v>
      </c>
      <c r="J16" s="47">
        <v>46</v>
      </c>
      <c r="K16" s="48">
        <v>12.805</v>
      </c>
      <c r="L16" s="60">
        <v>-789.2846118837499</v>
      </c>
      <c r="M16" s="60">
        <v>-936.5366242628671</v>
      </c>
      <c r="N16" s="60">
        <v>141.015</v>
      </c>
      <c r="O16" s="52">
        <f t="shared" si="0"/>
        <v>462.64201199999997</v>
      </c>
      <c r="P16" s="53">
        <f t="shared" si="1"/>
        <v>-1614.41538811625</v>
      </c>
      <c r="Q16" s="53">
        <f t="shared" si="2"/>
        <v>936.5366242628671</v>
      </c>
      <c r="S16" s="33"/>
    </row>
    <row r="17" spans="1:19" s="32" customFormat="1" ht="15.75" customHeight="1">
      <c r="A17" s="30">
        <v>11</v>
      </c>
      <c r="B17" s="46" t="s">
        <v>163</v>
      </c>
      <c r="C17" s="45" t="s">
        <v>143</v>
      </c>
      <c r="D17" s="36" t="s">
        <v>8</v>
      </c>
      <c r="E17" s="47">
        <v>47</v>
      </c>
      <c r="F17" s="47">
        <v>59</v>
      </c>
      <c r="G17" s="48">
        <v>18.38</v>
      </c>
      <c r="H17" s="36" t="s">
        <v>9</v>
      </c>
      <c r="I17" s="47">
        <v>1</v>
      </c>
      <c r="J17" s="47">
        <v>46</v>
      </c>
      <c r="K17" s="48">
        <v>4.58</v>
      </c>
      <c r="L17" s="60">
        <v>-663.078386789055</v>
      </c>
      <c r="M17" s="60">
        <v>-118.81513064607563</v>
      </c>
      <c r="N17" s="60">
        <v>136.1</v>
      </c>
      <c r="O17" s="52">
        <f t="shared" si="0"/>
        <v>446.51688</v>
      </c>
      <c r="P17" s="53">
        <f t="shared" si="1"/>
        <v>-1740.6216132109448</v>
      </c>
      <c r="Q17" s="53">
        <f t="shared" si="2"/>
        <v>118.81513064607563</v>
      </c>
      <c r="S17" s="33"/>
    </row>
    <row r="18" spans="1:19" s="32" customFormat="1" ht="15.75" customHeight="1">
      <c r="A18" s="34">
        <v>12</v>
      </c>
      <c r="B18" s="46" t="s">
        <v>164</v>
      </c>
      <c r="C18" s="45" t="s">
        <v>147</v>
      </c>
      <c r="D18" s="36" t="s">
        <v>8</v>
      </c>
      <c r="E18" s="47">
        <v>47</v>
      </c>
      <c r="F18" s="47">
        <v>59</v>
      </c>
      <c r="G18" s="48">
        <v>7.1</v>
      </c>
      <c r="H18" s="36" t="s">
        <v>9</v>
      </c>
      <c r="I18" s="47">
        <v>1</v>
      </c>
      <c r="J18" s="47">
        <v>45</v>
      </c>
      <c r="K18" s="48">
        <v>20</v>
      </c>
      <c r="L18" s="60">
        <v>-1650.9199238516371</v>
      </c>
      <c r="M18" s="60">
        <v>-118.4217024657218</v>
      </c>
      <c r="N18" s="60">
        <v>133</v>
      </c>
      <c r="O18" s="52">
        <f t="shared" si="0"/>
        <v>436.3464</v>
      </c>
      <c r="P18" s="53">
        <f t="shared" si="1"/>
        <v>-752.7800761483627</v>
      </c>
      <c r="Q18" s="53">
        <f t="shared" si="2"/>
        <v>118.4217024657218</v>
      </c>
      <c r="S18" s="33"/>
    </row>
    <row r="19" spans="1:19" s="32" customFormat="1" ht="15.75" customHeight="1">
      <c r="A19" s="34">
        <v>13</v>
      </c>
      <c r="B19" s="46" t="s">
        <v>164</v>
      </c>
      <c r="C19" s="45" t="s">
        <v>148</v>
      </c>
      <c r="D19" s="36" t="s">
        <v>8</v>
      </c>
      <c r="E19" s="47">
        <v>47</v>
      </c>
      <c r="F19" s="47">
        <v>59</v>
      </c>
      <c r="G19" s="48">
        <v>7.1</v>
      </c>
      <c r="H19" s="36" t="s">
        <v>9</v>
      </c>
      <c r="I19" s="47">
        <v>1</v>
      </c>
      <c r="J19" s="47">
        <v>45</v>
      </c>
      <c r="K19" s="48">
        <v>20</v>
      </c>
      <c r="L19" s="60">
        <v>-1650.9189904915727</v>
      </c>
      <c r="M19" s="60">
        <v>-118.42163551511672</v>
      </c>
      <c r="N19" s="60">
        <v>125.788</v>
      </c>
      <c r="O19" s="52">
        <f t="shared" si="0"/>
        <v>412.68527040000004</v>
      </c>
      <c r="P19" s="53">
        <f t="shared" si="1"/>
        <v>-752.7810095084271</v>
      </c>
      <c r="Q19" s="53">
        <f t="shared" si="2"/>
        <v>118.42163551511672</v>
      </c>
      <c r="S19" s="33"/>
    </row>
    <row r="20" spans="1:19" s="32" customFormat="1" ht="15.75" customHeight="1">
      <c r="A20" s="30">
        <v>14</v>
      </c>
      <c r="B20" s="46" t="s">
        <v>42</v>
      </c>
      <c r="C20" s="45" t="s">
        <v>43</v>
      </c>
      <c r="D20" s="36" t="s">
        <v>8</v>
      </c>
      <c r="E20" s="47">
        <v>48</v>
      </c>
      <c r="F20" s="58" t="s">
        <v>136</v>
      </c>
      <c r="G20" s="48">
        <v>5.576</v>
      </c>
      <c r="H20" s="36" t="s">
        <v>9</v>
      </c>
      <c r="I20" s="47">
        <v>1</v>
      </c>
      <c r="J20" s="47">
        <v>46</v>
      </c>
      <c r="K20" s="48">
        <v>6.959</v>
      </c>
      <c r="L20" s="60">
        <v>-102.37633931687186</v>
      </c>
      <c r="M20" s="60">
        <v>1227.665633397472</v>
      </c>
      <c r="N20" s="60">
        <v>157.194</v>
      </c>
      <c r="O20" s="52">
        <f t="shared" si="0"/>
        <v>515.7220752</v>
      </c>
      <c r="P20" s="53">
        <f t="shared" si="1"/>
        <v>-2301.323660683128</v>
      </c>
      <c r="Q20" s="53">
        <f t="shared" si="2"/>
        <v>-1227.665633397472</v>
      </c>
      <c r="S20" s="33"/>
    </row>
    <row r="21" spans="1:19" s="32" customFormat="1" ht="15.75" customHeight="1">
      <c r="A21" s="34">
        <v>15</v>
      </c>
      <c r="B21" s="46" t="s">
        <v>44</v>
      </c>
      <c r="C21" s="45" t="s">
        <v>45</v>
      </c>
      <c r="D21" s="36" t="s">
        <v>8</v>
      </c>
      <c r="E21" s="47">
        <v>48</v>
      </c>
      <c r="F21" s="58" t="s">
        <v>136</v>
      </c>
      <c r="G21" s="48">
        <v>5.857</v>
      </c>
      <c r="H21" s="36" t="s">
        <v>9</v>
      </c>
      <c r="I21" s="47">
        <v>1</v>
      </c>
      <c r="J21" s="47">
        <v>46</v>
      </c>
      <c r="K21" s="48">
        <v>8.377</v>
      </c>
      <c r="L21" s="60">
        <v>-71.80476144425324</v>
      </c>
      <c r="M21" s="60">
        <v>1225.4315346188514</v>
      </c>
      <c r="N21" s="60">
        <v>154.141</v>
      </c>
      <c r="O21" s="52">
        <f t="shared" si="0"/>
        <v>505.7057928</v>
      </c>
      <c r="P21" s="53">
        <f t="shared" si="1"/>
        <v>-2331.895238555747</v>
      </c>
      <c r="Q21" s="53">
        <f t="shared" si="2"/>
        <v>-1225.4315346188514</v>
      </c>
      <c r="S21" s="33"/>
    </row>
    <row r="22" spans="1:19" s="32" customFormat="1" ht="15.75" customHeight="1">
      <c r="A22" s="34">
        <v>16</v>
      </c>
      <c r="B22" s="46" t="s">
        <v>46</v>
      </c>
      <c r="C22" s="45" t="s">
        <v>47</v>
      </c>
      <c r="D22" s="36" t="s">
        <v>8</v>
      </c>
      <c r="E22" s="47">
        <v>48</v>
      </c>
      <c r="F22" s="58" t="s">
        <v>136</v>
      </c>
      <c r="G22" s="48">
        <v>6.638</v>
      </c>
      <c r="H22" s="36" t="s">
        <v>9</v>
      </c>
      <c r="I22" s="47">
        <v>1</v>
      </c>
      <c r="J22" s="47">
        <v>46</v>
      </c>
      <c r="K22" s="48">
        <v>8.408</v>
      </c>
      <c r="L22" s="60">
        <v>-62.69241764782555</v>
      </c>
      <c r="M22" s="60">
        <v>1247.76231847244</v>
      </c>
      <c r="N22" s="60">
        <v>152.231</v>
      </c>
      <c r="O22" s="52">
        <f t="shared" si="0"/>
        <v>499.4394648</v>
      </c>
      <c r="P22" s="53">
        <f t="shared" si="1"/>
        <v>-2341.0075823521743</v>
      </c>
      <c r="Q22" s="53">
        <f t="shared" si="2"/>
        <v>-1247.76231847244</v>
      </c>
      <c r="S22" s="33"/>
    </row>
    <row r="23" spans="1:19" s="32" customFormat="1" ht="15.75" customHeight="1">
      <c r="A23" s="30">
        <v>17</v>
      </c>
      <c r="B23" s="46" t="s">
        <v>49</v>
      </c>
      <c r="C23" s="45" t="s">
        <v>50</v>
      </c>
      <c r="D23" s="36" t="s">
        <v>8</v>
      </c>
      <c r="E23" s="47">
        <v>47</v>
      </c>
      <c r="F23" s="47">
        <v>58</v>
      </c>
      <c r="G23" s="48">
        <v>54.53</v>
      </c>
      <c r="H23" s="36" t="s">
        <v>9</v>
      </c>
      <c r="I23" s="47">
        <v>1</v>
      </c>
      <c r="J23" s="47">
        <v>46</v>
      </c>
      <c r="K23" s="48">
        <v>4.01</v>
      </c>
      <c r="L23" s="60">
        <v>-934.1666191918667</v>
      </c>
      <c r="M23" s="60">
        <v>-803.8734369332699</v>
      </c>
      <c r="N23" s="60">
        <v>150.415</v>
      </c>
      <c r="O23" s="52">
        <f t="shared" si="0"/>
        <v>493.481532</v>
      </c>
      <c r="P23" s="53">
        <f t="shared" si="1"/>
        <v>-1469.5333808081332</v>
      </c>
      <c r="Q23" s="53">
        <f t="shared" si="2"/>
        <v>803.8734369332699</v>
      </c>
      <c r="S23" s="33"/>
    </row>
    <row r="24" spans="1:19" s="32" customFormat="1" ht="15.75" customHeight="1">
      <c r="A24" s="34">
        <v>18</v>
      </c>
      <c r="B24" s="46" t="s">
        <v>49</v>
      </c>
      <c r="C24" s="45" t="s">
        <v>51</v>
      </c>
      <c r="D24" s="36" t="s">
        <v>8</v>
      </c>
      <c r="E24" s="47">
        <v>47</v>
      </c>
      <c r="F24" s="47">
        <v>58</v>
      </c>
      <c r="G24" s="48">
        <v>55.079</v>
      </c>
      <c r="H24" s="36" t="s">
        <v>9</v>
      </c>
      <c r="I24" s="47">
        <v>1</v>
      </c>
      <c r="J24" s="47">
        <v>46</v>
      </c>
      <c r="K24" s="48">
        <v>6.928</v>
      </c>
      <c r="L24" s="60">
        <v>-871.5664078368819</v>
      </c>
      <c r="M24" s="60">
        <v>-809.3676242605143</v>
      </c>
      <c r="N24" s="60">
        <v>154.815</v>
      </c>
      <c r="O24" s="52">
        <f t="shared" si="0"/>
        <v>507.917052</v>
      </c>
      <c r="P24" s="53">
        <f t="shared" si="1"/>
        <v>-1532.133592163118</v>
      </c>
      <c r="Q24" s="53">
        <f t="shared" si="2"/>
        <v>809.3676242605143</v>
      </c>
      <c r="S24" s="33"/>
    </row>
    <row r="25" spans="1:19" s="32" customFormat="1" ht="15.75" customHeight="1">
      <c r="A25" s="34">
        <v>19</v>
      </c>
      <c r="B25" s="46" t="s">
        <v>49</v>
      </c>
      <c r="C25" s="45" t="s">
        <v>52</v>
      </c>
      <c r="D25" s="36" t="s">
        <v>8</v>
      </c>
      <c r="E25" s="47">
        <v>47</v>
      </c>
      <c r="F25" s="47">
        <v>58</v>
      </c>
      <c r="G25" s="48">
        <v>55.968</v>
      </c>
      <c r="H25" s="36" t="s">
        <v>9</v>
      </c>
      <c r="I25" s="47">
        <v>1</v>
      </c>
      <c r="J25" s="47">
        <v>46</v>
      </c>
      <c r="K25" s="48">
        <v>9.668</v>
      </c>
      <c r="L25" s="60">
        <v>-808.7120257292428</v>
      </c>
      <c r="M25" s="60">
        <v>-803.7315956782359</v>
      </c>
      <c r="N25" s="60">
        <v>150.415</v>
      </c>
      <c r="O25" s="52">
        <f t="shared" si="0"/>
        <v>493.481532</v>
      </c>
      <c r="P25" s="53">
        <f t="shared" si="1"/>
        <v>-1594.9879742707571</v>
      </c>
      <c r="Q25" s="53">
        <f t="shared" si="2"/>
        <v>803.7315956782359</v>
      </c>
      <c r="S25" s="33"/>
    </row>
    <row r="26" spans="1:19" s="32" customFormat="1" ht="15.75" customHeight="1">
      <c r="A26" s="30">
        <v>20</v>
      </c>
      <c r="B26" s="46" t="s">
        <v>53</v>
      </c>
      <c r="C26" s="45" t="s">
        <v>54</v>
      </c>
      <c r="D26" s="36" t="s">
        <v>8</v>
      </c>
      <c r="E26" s="47">
        <v>47</v>
      </c>
      <c r="F26" s="47">
        <v>58</v>
      </c>
      <c r="G26" s="48">
        <v>50.741</v>
      </c>
      <c r="H26" s="36" t="s">
        <v>9</v>
      </c>
      <c r="I26" s="47">
        <v>1</v>
      </c>
      <c r="J26" s="47">
        <v>46</v>
      </c>
      <c r="K26" s="48">
        <v>18.887</v>
      </c>
      <c r="L26" s="60">
        <v>-686.823919652561</v>
      </c>
      <c r="M26" s="60">
        <v>-1022.2642104124554</v>
      </c>
      <c r="N26" s="60">
        <v>167.815</v>
      </c>
      <c r="O26" s="52">
        <f t="shared" si="0"/>
        <v>550.567452</v>
      </c>
      <c r="P26" s="53">
        <f t="shared" si="1"/>
        <v>-1716.8760803474388</v>
      </c>
      <c r="Q26" s="53">
        <f t="shared" si="2"/>
        <v>1022.2642104124554</v>
      </c>
      <c r="S26" s="33"/>
    </row>
    <row r="27" spans="1:19" s="32" customFormat="1" ht="15.75" customHeight="1">
      <c r="A27" s="34">
        <v>21</v>
      </c>
      <c r="B27" s="46" t="s">
        <v>55</v>
      </c>
      <c r="C27" s="45" t="s">
        <v>56</v>
      </c>
      <c r="D27" s="36" t="s">
        <v>8</v>
      </c>
      <c r="E27" s="47">
        <v>47</v>
      </c>
      <c r="F27" s="47">
        <v>58</v>
      </c>
      <c r="G27" s="48">
        <v>50.565</v>
      </c>
      <c r="H27" s="36" t="s">
        <v>9</v>
      </c>
      <c r="I27" s="47">
        <v>1</v>
      </c>
      <c r="J27" s="47">
        <v>46</v>
      </c>
      <c r="K27" s="48">
        <v>18.285</v>
      </c>
      <c r="L27" s="60">
        <v>-700.4232904092091</v>
      </c>
      <c r="M27" s="60">
        <v>-1022.9445918548855</v>
      </c>
      <c r="N27" s="60">
        <v>169.815</v>
      </c>
      <c r="O27" s="52">
        <f t="shared" si="0"/>
        <v>557.129052</v>
      </c>
      <c r="P27" s="53">
        <f t="shared" si="1"/>
        <v>-1703.2767095907907</v>
      </c>
      <c r="Q27" s="53">
        <f t="shared" si="2"/>
        <v>1022.9445918548855</v>
      </c>
      <c r="S27" s="33"/>
    </row>
    <row r="28" spans="1:19" s="32" customFormat="1" ht="15.75" customHeight="1">
      <c r="A28" s="34">
        <v>22</v>
      </c>
      <c r="B28" s="46" t="s">
        <v>165</v>
      </c>
      <c r="C28" s="45" t="s">
        <v>57</v>
      </c>
      <c r="D28" s="36" t="s">
        <v>8</v>
      </c>
      <c r="E28" s="47">
        <v>47</v>
      </c>
      <c r="F28" s="47">
        <v>59</v>
      </c>
      <c r="G28" s="48">
        <v>0.249</v>
      </c>
      <c r="H28" s="36" t="s">
        <v>9</v>
      </c>
      <c r="I28" s="47">
        <v>1</v>
      </c>
      <c r="J28" s="47">
        <v>46</v>
      </c>
      <c r="K28" s="48">
        <v>38.99</v>
      </c>
      <c r="L28" s="60">
        <v>-193.13355434212087</v>
      </c>
      <c r="M28" s="60">
        <v>-894.604269610262</v>
      </c>
      <c r="N28" s="60">
        <v>153.718</v>
      </c>
      <c r="O28" s="52">
        <f t="shared" si="0"/>
        <v>504.3180144</v>
      </c>
      <c r="P28" s="53">
        <f t="shared" si="1"/>
        <v>-2210.566445657879</v>
      </c>
      <c r="Q28" s="53">
        <f t="shared" si="2"/>
        <v>894.604269610262</v>
      </c>
      <c r="S28" s="33"/>
    </row>
    <row r="29" spans="1:19" s="32" customFormat="1" ht="15.75" customHeight="1">
      <c r="A29" s="30">
        <v>23</v>
      </c>
      <c r="B29" s="46" t="s">
        <v>58</v>
      </c>
      <c r="C29" s="45" t="s">
        <v>59</v>
      </c>
      <c r="D29" s="36" t="s">
        <v>8</v>
      </c>
      <c r="E29" s="47">
        <v>47</v>
      </c>
      <c r="F29" s="47">
        <v>59</v>
      </c>
      <c r="G29" s="48">
        <v>0.957</v>
      </c>
      <c r="H29" s="36" t="s">
        <v>9</v>
      </c>
      <c r="I29" s="47">
        <v>1</v>
      </c>
      <c r="J29" s="47">
        <v>46</v>
      </c>
      <c r="K29" s="48">
        <v>27.844</v>
      </c>
      <c r="L29" s="60">
        <v>-401.6742646232276</v>
      </c>
      <c r="M29" s="60">
        <v>-792.5795338394115</v>
      </c>
      <c r="N29" s="60">
        <v>145.718</v>
      </c>
      <c r="O29" s="52">
        <f t="shared" si="0"/>
        <v>478.0716144</v>
      </c>
      <c r="P29" s="53">
        <f t="shared" si="1"/>
        <v>-2002.0257353767722</v>
      </c>
      <c r="Q29" s="53">
        <f t="shared" si="2"/>
        <v>792.5795338394115</v>
      </c>
      <c r="S29" s="33"/>
    </row>
    <row r="30" spans="1:19" s="32" customFormat="1" ht="15.75" customHeight="1">
      <c r="A30" s="34">
        <v>24</v>
      </c>
      <c r="B30" s="46" t="s">
        <v>60</v>
      </c>
      <c r="C30" s="45" t="s">
        <v>61</v>
      </c>
      <c r="D30" s="36" t="s">
        <v>8</v>
      </c>
      <c r="E30" s="47">
        <v>47</v>
      </c>
      <c r="F30" s="47">
        <v>59</v>
      </c>
      <c r="G30" s="48">
        <v>15.242</v>
      </c>
      <c r="H30" s="36" t="s">
        <v>9</v>
      </c>
      <c r="I30" s="47">
        <v>1</v>
      </c>
      <c r="J30" s="47">
        <v>46</v>
      </c>
      <c r="K30" s="48">
        <v>37.335</v>
      </c>
      <c r="L30" s="60">
        <v>-61.8323891044365</v>
      </c>
      <c r="M30" s="60">
        <v>-449.19807402070546</v>
      </c>
      <c r="N30" s="60">
        <v>140.4</v>
      </c>
      <c r="O30" s="52">
        <f t="shared" si="0"/>
        <v>460.62432000000007</v>
      </c>
      <c r="P30" s="53">
        <f t="shared" si="1"/>
        <v>-2341.8676108955633</v>
      </c>
      <c r="Q30" s="53">
        <f t="shared" si="2"/>
        <v>449.19807402070546</v>
      </c>
      <c r="S30" s="33"/>
    </row>
    <row r="31" spans="1:19" s="32" customFormat="1" ht="15.75" customHeight="1">
      <c r="A31" s="34">
        <v>25</v>
      </c>
      <c r="B31" s="46" t="s">
        <v>60</v>
      </c>
      <c r="C31" s="45" t="s">
        <v>62</v>
      </c>
      <c r="D31" s="36" t="s">
        <v>8</v>
      </c>
      <c r="E31" s="47">
        <v>47</v>
      </c>
      <c r="F31" s="47">
        <v>59</v>
      </c>
      <c r="G31" s="48">
        <v>15.913</v>
      </c>
      <c r="H31" s="36" t="s">
        <v>9</v>
      </c>
      <c r="I31" s="47">
        <v>1</v>
      </c>
      <c r="J31" s="47">
        <v>46</v>
      </c>
      <c r="K31" s="48">
        <v>44.187</v>
      </c>
      <c r="L31" s="60">
        <v>78.41530186380425</v>
      </c>
      <c r="M31" s="60">
        <v>-479.9390078148726</v>
      </c>
      <c r="N31" s="60">
        <v>131.922</v>
      </c>
      <c r="O31" s="52">
        <f t="shared" si="0"/>
        <v>432.8096976</v>
      </c>
      <c r="P31" s="53">
        <f t="shared" si="1"/>
        <v>-2482.1153018638042</v>
      </c>
      <c r="Q31" s="53">
        <f t="shared" si="2"/>
        <v>479.9390078148726</v>
      </c>
      <c r="S31" s="33"/>
    </row>
    <row r="32" spans="1:19" s="32" customFormat="1" ht="15.75" customHeight="1">
      <c r="A32" s="30">
        <v>26</v>
      </c>
      <c r="B32" s="46" t="s">
        <v>63</v>
      </c>
      <c r="C32" s="45" t="s">
        <v>64</v>
      </c>
      <c r="D32" s="36" t="s">
        <v>8</v>
      </c>
      <c r="E32" s="47">
        <v>47</v>
      </c>
      <c r="F32" s="47">
        <v>59</v>
      </c>
      <c r="G32" s="48">
        <v>14.656</v>
      </c>
      <c r="H32" s="36" t="s">
        <v>9</v>
      </c>
      <c r="I32" s="47">
        <v>1</v>
      </c>
      <c r="J32" s="47">
        <v>46</v>
      </c>
      <c r="K32" s="48">
        <v>43.913</v>
      </c>
      <c r="L32" s="60">
        <v>59.40022759333205</v>
      </c>
      <c r="M32" s="60">
        <v>-514.2627294744659</v>
      </c>
      <c r="N32" s="60">
        <v>143.122</v>
      </c>
      <c r="O32" s="52">
        <f t="shared" si="0"/>
        <v>469.55465760000004</v>
      </c>
      <c r="P32" s="53">
        <f t="shared" si="1"/>
        <v>-2463.100227593332</v>
      </c>
      <c r="Q32" s="53">
        <f t="shared" si="2"/>
        <v>514.2627294744659</v>
      </c>
      <c r="S32" s="33"/>
    </row>
    <row r="33" spans="1:19" s="32" customFormat="1" ht="15.75" customHeight="1">
      <c r="A33" s="34">
        <v>27</v>
      </c>
      <c r="B33" s="46" t="s">
        <v>65</v>
      </c>
      <c r="C33" s="45" t="s">
        <v>66</v>
      </c>
      <c r="D33" s="36" t="s">
        <v>8</v>
      </c>
      <c r="E33" s="47">
        <v>47</v>
      </c>
      <c r="F33" s="47">
        <v>59</v>
      </c>
      <c r="G33" s="48">
        <v>12.625</v>
      </c>
      <c r="H33" s="36" t="s">
        <v>9</v>
      </c>
      <c r="I33" s="47">
        <v>1</v>
      </c>
      <c r="J33" s="47">
        <v>46</v>
      </c>
      <c r="K33" s="48">
        <v>44.397</v>
      </c>
      <c r="L33" s="60">
        <v>46.655296960254724</v>
      </c>
      <c r="M33" s="60">
        <v>-576.4997427532629</v>
      </c>
      <c r="N33" s="60">
        <v>142.122</v>
      </c>
      <c r="O33" s="52">
        <f t="shared" si="0"/>
        <v>466.27385760000004</v>
      </c>
      <c r="P33" s="53">
        <f t="shared" si="1"/>
        <v>-2450.3552969602547</v>
      </c>
      <c r="Q33" s="53">
        <f t="shared" si="2"/>
        <v>576.4997427532629</v>
      </c>
      <c r="S33" s="33"/>
    </row>
    <row r="34" spans="1:19" s="32" customFormat="1" ht="15.75" customHeight="1">
      <c r="A34" s="34">
        <v>28</v>
      </c>
      <c r="B34" s="46" t="s">
        <v>65</v>
      </c>
      <c r="C34" s="45" t="s">
        <v>67</v>
      </c>
      <c r="D34" s="36" t="s">
        <v>8</v>
      </c>
      <c r="E34" s="47">
        <v>47</v>
      </c>
      <c r="F34" s="47">
        <v>59</v>
      </c>
      <c r="G34" s="48">
        <v>9.762</v>
      </c>
      <c r="H34" s="36" t="s">
        <v>9</v>
      </c>
      <c r="I34" s="47">
        <v>1</v>
      </c>
      <c r="J34" s="47">
        <v>46</v>
      </c>
      <c r="K34" s="48">
        <v>45.021</v>
      </c>
      <c r="L34" s="60">
        <v>27.559256329682785</v>
      </c>
      <c r="M34" s="60">
        <v>-663.8056751135773</v>
      </c>
      <c r="N34" s="60">
        <v>141.721</v>
      </c>
      <c r="O34" s="52">
        <f t="shared" si="0"/>
        <v>464.9582568</v>
      </c>
      <c r="P34" s="53">
        <f t="shared" si="1"/>
        <v>-2431.2592563296826</v>
      </c>
      <c r="Q34" s="53">
        <f t="shared" si="2"/>
        <v>663.8056751135773</v>
      </c>
      <c r="S34" s="33"/>
    </row>
    <row r="35" spans="1:19" s="32" customFormat="1" ht="15.75" customHeight="1">
      <c r="A35" s="34">
        <v>29</v>
      </c>
      <c r="B35" s="46" t="s">
        <v>68</v>
      </c>
      <c r="C35" s="45" t="s">
        <v>69</v>
      </c>
      <c r="D35" s="36" t="s">
        <v>8</v>
      </c>
      <c r="E35" s="47">
        <v>47</v>
      </c>
      <c r="F35" s="47">
        <v>59</v>
      </c>
      <c r="G35" s="48">
        <v>16.865</v>
      </c>
      <c r="H35" s="36" t="s">
        <v>9</v>
      </c>
      <c r="I35" s="47">
        <v>1</v>
      </c>
      <c r="J35" s="47">
        <v>47</v>
      </c>
      <c r="K35" s="48">
        <v>9.097</v>
      </c>
      <c r="L35" s="60">
        <v>572.0727352646451</v>
      </c>
      <c r="M35" s="60">
        <v>-634.6534123016863</v>
      </c>
      <c r="N35" s="60">
        <v>148.124</v>
      </c>
      <c r="O35" s="52">
        <f t="shared" si="0"/>
        <v>485.96521920000004</v>
      </c>
      <c r="P35" s="53">
        <f t="shared" si="1"/>
        <v>-2975.772735264645</v>
      </c>
      <c r="Q35" s="53">
        <f t="shared" si="2"/>
        <v>634.6534123016863</v>
      </c>
      <c r="S35" s="33"/>
    </row>
    <row r="36" spans="1:19" s="32" customFormat="1" ht="15.75" customHeight="1">
      <c r="A36" s="34">
        <v>30</v>
      </c>
      <c r="B36" s="46" t="s">
        <v>70</v>
      </c>
      <c r="C36" s="45" t="s">
        <v>71</v>
      </c>
      <c r="D36" s="36" t="s">
        <v>8</v>
      </c>
      <c r="E36" s="47">
        <v>47</v>
      </c>
      <c r="F36" s="47">
        <v>59</v>
      </c>
      <c r="G36" s="48">
        <v>16.063</v>
      </c>
      <c r="H36" s="36" t="s">
        <v>9</v>
      </c>
      <c r="I36" s="47">
        <v>1</v>
      </c>
      <c r="J36" s="47">
        <v>47</v>
      </c>
      <c r="K36" s="48">
        <v>11.299</v>
      </c>
      <c r="L36" s="60">
        <v>606.0569429481882</v>
      </c>
      <c r="M36" s="60">
        <v>-673.9390475231233</v>
      </c>
      <c r="N36" s="60">
        <v>148.124</v>
      </c>
      <c r="O36" s="52">
        <f t="shared" si="0"/>
        <v>485.96521920000004</v>
      </c>
      <c r="P36" s="53">
        <f t="shared" si="1"/>
        <v>-3009.756942948188</v>
      </c>
      <c r="Q36" s="53">
        <f t="shared" si="2"/>
        <v>673.9390475231233</v>
      </c>
      <c r="S36" s="33"/>
    </row>
    <row r="37" spans="1:19" s="32" customFormat="1" ht="15.75" customHeight="1">
      <c r="A37" s="30">
        <v>31</v>
      </c>
      <c r="B37" s="46" t="s">
        <v>72</v>
      </c>
      <c r="C37" s="45" t="s">
        <v>73</v>
      </c>
      <c r="D37" s="36" t="s">
        <v>8</v>
      </c>
      <c r="E37" s="47">
        <v>47</v>
      </c>
      <c r="F37" s="47">
        <v>58</v>
      </c>
      <c r="G37" s="48">
        <v>49.598</v>
      </c>
      <c r="H37" s="36" t="s">
        <v>9</v>
      </c>
      <c r="I37" s="47">
        <v>1</v>
      </c>
      <c r="J37" s="47">
        <v>47</v>
      </c>
      <c r="K37" s="48">
        <v>1.748</v>
      </c>
      <c r="L37" s="60">
        <v>132.37241036931798</v>
      </c>
      <c r="M37" s="60">
        <v>-1368.9338396981707</v>
      </c>
      <c r="N37" s="60">
        <v>149.018</v>
      </c>
      <c r="O37" s="52">
        <f t="shared" si="0"/>
        <v>488.89825440000004</v>
      </c>
      <c r="P37" s="53">
        <f t="shared" si="1"/>
        <v>-2536.072410369318</v>
      </c>
      <c r="Q37" s="53">
        <f t="shared" si="2"/>
        <v>1368.9338396981707</v>
      </c>
      <c r="S37" s="33"/>
    </row>
    <row r="38" spans="1:19" s="32" customFormat="1" ht="15.75" customHeight="1">
      <c r="A38" s="34">
        <v>32</v>
      </c>
      <c r="B38" s="46" t="s">
        <v>166</v>
      </c>
      <c r="C38" s="45" t="s">
        <v>74</v>
      </c>
      <c r="D38" s="36" t="s">
        <v>8</v>
      </c>
      <c r="E38" s="47">
        <v>47</v>
      </c>
      <c r="F38" s="47">
        <v>59</v>
      </c>
      <c r="G38" s="48">
        <v>33.207</v>
      </c>
      <c r="H38" s="36" t="s">
        <v>9</v>
      </c>
      <c r="I38" s="47">
        <v>1</v>
      </c>
      <c r="J38" s="47">
        <v>46</v>
      </c>
      <c r="K38" s="48">
        <v>46.913</v>
      </c>
      <c r="L38" s="60">
        <v>319.77624823146203</v>
      </c>
      <c r="M38" s="60">
        <v>-0.08416418265786262</v>
      </c>
      <c r="N38" s="60">
        <v>123.926</v>
      </c>
      <c r="O38" s="52">
        <f t="shared" si="0"/>
        <v>406.57642080000005</v>
      </c>
      <c r="P38" s="53">
        <f t="shared" si="1"/>
        <v>-2723.476248231462</v>
      </c>
      <c r="Q38" s="53">
        <f t="shared" si="2"/>
        <v>0.08416418265786262</v>
      </c>
      <c r="S38" s="33"/>
    </row>
    <row r="39" spans="1:19" s="32" customFormat="1" ht="15.75" customHeight="1">
      <c r="A39" s="34">
        <v>33</v>
      </c>
      <c r="B39" s="46" t="s">
        <v>167</v>
      </c>
      <c r="C39" s="45" t="s">
        <v>75</v>
      </c>
      <c r="D39" s="36" t="s">
        <v>8</v>
      </c>
      <c r="E39" s="47">
        <v>47</v>
      </c>
      <c r="F39" s="47">
        <v>59</v>
      </c>
      <c r="G39" s="48">
        <v>40.957</v>
      </c>
      <c r="H39" s="36" t="s">
        <v>9</v>
      </c>
      <c r="I39" s="47">
        <v>1</v>
      </c>
      <c r="J39" s="47">
        <v>46</v>
      </c>
      <c r="K39" s="48">
        <v>41.063</v>
      </c>
      <c r="L39" s="60">
        <v>290.7585347101897</v>
      </c>
      <c r="M39" s="60">
        <v>266.6872465095773</v>
      </c>
      <c r="N39" s="60">
        <v>134.528</v>
      </c>
      <c r="O39" s="52">
        <f t="shared" si="0"/>
        <v>441.3594624</v>
      </c>
      <c r="P39" s="53">
        <f t="shared" si="1"/>
        <v>-2694.4585347101893</v>
      </c>
      <c r="Q39" s="53">
        <f t="shared" si="2"/>
        <v>-266.6872465095773</v>
      </c>
      <c r="S39" s="33"/>
    </row>
    <row r="40" spans="1:19" s="32" customFormat="1" ht="15.75" customHeight="1">
      <c r="A40" s="30">
        <v>34</v>
      </c>
      <c r="B40" s="46" t="s">
        <v>48</v>
      </c>
      <c r="C40" s="45" t="s">
        <v>76</v>
      </c>
      <c r="D40" s="36" t="s">
        <v>8</v>
      </c>
      <c r="E40" s="47">
        <v>47</v>
      </c>
      <c r="F40" s="47">
        <v>59</v>
      </c>
      <c r="G40" s="48">
        <v>39.792</v>
      </c>
      <c r="H40" s="36" t="s">
        <v>9</v>
      </c>
      <c r="I40" s="47">
        <v>1</v>
      </c>
      <c r="J40" s="47">
        <v>46</v>
      </c>
      <c r="K40" s="48">
        <v>42.71</v>
      </c>
      <c r="L40" s="60">
        <v>310.0101668294312</v>
      </c>
      <c r="M40" s="60">
        <v>220.97026543424454</v>
      </c>
      <c r="N40" s="60">
        <v>136.728</v>
      </c>
      <c r="O40" s="52">
        <f t="shared" si="0"/>
        <v>448.57722240000004</v>
      </c>
      <c r="P40" s="53">
        <f t="shared" si="1"/>
        <v>-2713.710166829431</v>
      </c>
      <c r="Q40" s="53">
        <f t="shared" si="2"/>
        <v>-220.97026543424454</v>
      </c>
      <c r="S40" s="33"/>
    </row>
    <row r="41" spans="1:19" s="32" customFormat="1" ht="15.75" customHeight="1">
      <c r="A41" s="34">
        <v>35</v>
      </c>
      <c r="B41" s="46" t="s">
        <v>77</v>
      </c>
      <c r="C41" s="45" t="s">
        <v>78</v>
      </c>
      <c r="D41" s="36" t="s">
        <v>8</v>
      </c>
      <c r="E41" s="47">
        <v>48</v>
      </c>
      <c r="F41" s="58" t="s">
        <v>136</v>
      </c>
      <c r="G41" s="48">
        <v>42.393</v>
      </c>
      <c r="H41" s="36" t="s">
        <v>9</v>
      </c>
      <c r="I41" s="47">
        <v>1</v>
      </c>
      <c r="J41" s="47">
        <v>44</v>
      </c>
      <c r="K41" s="48">
        <v>34.358</v>
      </c>
      <c r="L41" s="60">
        <v>-1496.4785925518472</v>
      </c>
      <c r="M41" s="60">
        <v>2969.3687227288638</v>
      </c>
      <c r="N41" s="60">
        <v>162.428</v>
      </c>
      <c r="O41" s="52">
        <f t="shared" si="0"/>
        <v>532.8937824</v>
      </c>
      <c r="P41" s="53">
        <f t="shared" si="1"/>
        <v>-907.2214074481526</v>
      </c>
      <c r="Q41" s="53">
        <f t="shared" si="2"/>
        <v>-2969.3687227288638</v>
      </c>
      <c r="S41" s="33"/>
    </row>
    <row r="42" spans="1:19" s="32" customFormat="1" ht="15.75" customHeight="1">
      <c r="A42" s="34">
        <v>36</v>
      </c>
      <c r="B42" s="46" t="s">
        <v>79</v>
      </c>
      <c r="C42" s="45" t="s">
        <v>80</v>
      </c>
      <c r="D42" s="36" t="s">
        <v>8</v>
      </c>
      <c r="E42" s="47">
        <v>48</v>
      </c>
      <c r="F42" s="47">
        <v>1</v>
      </c>
      <c r="G42" s="48">
        <v>53.795</v>
      </c>
      <c r="H42" s="36" t="s">
        <v>9</v>
      </c>
      <c r="I42" s="47">
        <v>1</v>
      </c>
      <c r="J42" s="47">
        <v>43</v>
      </c>
      <c r="K42" s="48">
        <v>23.052</v>
      </c>
      <c r="L42" s="60">
        <v>-2099.226062044683</v>
      </c>
      <c r="M42" s="60">
        <v>5554.62909401492</v>
      </c>
      <c r="N42" s="60">
        <v>162.433</v>
      </c>
      <c r="O42" s="52">
        <f t="shared" si="0"/>
        <v>532.9101864</v>
      </c>
      <c r="P42" s="53">
        <f t="shared" si="1"/>
        <v>-304.4739379553166</v>
      </c>
      <c r="Q42" s="53">
        <f t="shared" si="2"/>
        <v>-5554.62909401492</v>
      </c>
      <c r="S42" s="33"/>
    </row>
    <row r="43" spans="1:19" s="32" customFormat="1" ht="15.75" customHeight="1">
      <c r="A43" s="30">
        <v>37</v>
      </c>
      <c r="B43" s="46" t="s">
        <v>72</v>
      </c>
      <c r="C43" s="45" t="s">
        <v>81</v>
      </c>
      <c r="D43" s="36" t="s">
        <v>8</v>
      </c>
      <c r="E43" s="47">
        <v>48</v>
      </c>
      <c r="F43" s="58" t="s">
        <v>136</v>
      </c>
      <c r="G43" s="48">
        <v>3.025</v>
      </c>
      <c r="H43" s="36" t="s">
        <v>9</v>
      </c>
      <c r="I43" s="47">
        <v>1</v>
      </c>
      <c r="J43" s="47">
        <v>46</v>
      </c>
      <c r="K43" s="48">
        <v>43.078</v>
      </c>
      <c r="L43" s="60">
        <v>570.3595824611562</v>
      </c>
      <c r="M43" s="60">
        <v>889.7134558582529</v>
      </c>
      <c r="N43" s="60">
        <v>151.133</v>
      </c>
      <c r="O43" s="52">
        <f t="shared" si="0"/>
        <v>495.83714640000005</v>
      </c>
      <c r="P43" s="53">
        <f t="shared" si="1"/>
        <v>-2974.059582461156</v>
      </c>
      <c r="Q43" s="53">
        <f t="shared" si="2"/>
        <v>-889.7134558582529</v>
      </c>
      <c r="S43" s="33"/>
    </row>
    <row r="44" spans="1:19" s="32" customFormat="1" ht="15.75" customHeight="1">
      <c r="A44" s="34">
        <v>38</v>
      </c>
      <c r="B44" s="46" t="s">
        <v>77</v>
      </c>
      <c r="C44" s="45" t="s">
        <v>82</v>
      </c>
      <c r="D44" s="36" t="s">
        <v>8</v>
      </c>
      <c r="E44" s="47">
        <v>48</v>
      </c>
      <c r="F44" s="47">
        <v>3</v>
      </c>
      <c r="G44" s="48">
        <v>27.433</v>
      </c>
      <c r="H44" s="36" t="s">
        <v>9</v>
      </c>
      <c r="I44" s="47">
        <v>1</v>
      </c>
      <c r="J44" s="47">
        <v>47</v>
      </c>
      <c r="K44" s="48">
        <v>28.01</v>
      </c>
      <c r="L44" s="60">
        <v>3668.7815030764314</v>
      </c>
      <c r="M44" s="60">
        <v>6468.908565404792</v>
      </c>
      <c r="N44" s="60">
        <v>169.677</v>
      </c>
      <c r="O44" s="52">
        <f aca="true" t="shared" si="3" ref="O44:O52">$N44*3.2808</f>
        <v>556.6763016</v>
      </c>
      <c r="P44" s="53">
        <f aca="true" t="shared" si="4" ref="P44:P52">IF(L44&lt;&gt;"",-L44-$C$2,"")</f>
        <v>-6072.481503076431</v>
      </c>
      <c r="Q44" s="53">
        <f aca="true" t="shared" si="5" ref="Q44:Q52">IF(M44&lt;&gt;"",-M44,"")</f>
        <v>-6468.908565404792</v>
      </c>
      <c r="S44" s="33"/>
    </row>
    <row r="45" spans="1:19" s="32" customFormat="1" ht="15.75" customHeight="1">
      <c r="A45" s="34">
        <v>39</v>
      </c>
      <c r="B45" s="46" t="s">
        <v>79</v>
      </c>
      <c r="C45" s="45" t="s">
        <v>83</v>
      </c>
      <c r="D45" s="36" t="s">
        <v>8</v>
      </c>
      <c r="E45" s="47">
        <v>48</v>
      </c>
      <c r="F45" s="47">
        <v>3</v>
      </c>
      <c r="G45" s="48">
        <v>33.224</v>
      </c>
      <c r="H45" s="36" t="s">
        <v>9</v>
      </c>
      <c r="I45" s="47">
        <v>1</v>
      </c>
      <c r="J45" s="47">
        <v>50</v>
      </c>
      <c r="K45" s="48">
        <v>8.873</v>
      </c>
      <c r="L45" s="60">
        <v>6848.979469349688</v>
      </c>
      <c r="M45" s="60">
        <v>5462.357094736387</v>
      </c>
      <c r="N45" s="60">
        <v>186.295</v>
      </c>
      <c r="O45" s="52">
        <f t="shared" si="3"/>
        <v>611.196636</v>
      </c>
      <c r="P45" s="53">
        <f t="shared" si="4"/>
        <v>-9252.679469349689</v>
      </c>
      <c r="Q45" s="53">
        <f t="shared" si="5"/>
        <v>-5462.357094736387</v>
      </c>
      <c r="S45" s="33"/>
    </row>
    <row r="46" spans="1:19" s="32" customFormat="1" ht="15.75" customHeight="1">
      <c r="A46" s="30">
        <v>40</v>
      </c>
      <c r="B46" s="46" t="s">
        <v>84</v>
      </c>
      <c r="C46" s="45" t="s">
        <v>85</v>
      </c>
      <c r="D46" s="36" t="s">
        <v>8</v>
      </c>
      <c r="E46" s="47">
        <v>48</v>
      </c>
      <c r="F46" s="47">
        <v>1</v>
      </c>
      <c r="G46" s="48">
        <v>34.939</v>
      </c>
      <c r="H46" s="36" t="s">
        <v>9</v>
      </c>
      <c r="I46" s="47">
        <v>1</v>
      </c>
      <c r="J46" s="47">
        <v>49</v>
      </c>
      <c r="K46" s="48">
        <v>39.574</v>
      </c>
      <c r="L46" s="60">
        <v>4994.156625797906</v>
      </c>
      <c r="M46" s="60">
        <v>2256.7646815930407</v>
      </c>
      <c r="N46" s="60">
        <v>174.064</v>
      </c>
      <c r="O46" s="52">
        <f t="shared" si="3"/>
        <v>571.0691712</v>
      </c>
      <c r="P46" s="53">
        <f t="shared" si="4"/>
        <v>-7397.8566257979055</v>
      </c>
      <c r="Q46" s="53">
        <f t="shared" si="5"/>
        <v>-2256.7646815930407</v>
      </c>
      <c r="S46" s="33"/>
    </row>
    <row r="47" spans="1:19" s="32" customFormat="1" ht="15.75" customHeight="1">
      <c r="A47" s="34">
        <v>41</v>
      </c>
      <c r="B47" s="46" t="s">
        <v>86</v>
      </c>
      <c r="C47" s="45" t="s">
        <v>87</v>
      </c>
      <c r="D47" s="36" t="s">
        <v>8</v>
      </c>
      <c r="E47" s="47">
        <v>48</v>
      </c>
      <c r="F47" s="47">
        <v>1</v>
      </c>
      <c r="G47" s="48">
        <v>21.127</v>
      </c>
      <c r="H47" s="36" t="s">
        <v>9</v>
      </c>
      <c r="I47" s="47">
        <v>1</v>
      </c>
      <c r="J47" s="47">
        <v>49</v>
      </c>
      <c r="K47" s="48">
        <v>36.345</v>
      </c>
      <c r="L47" s="60">
        <v>4781.256048091172</v>
      </c>
      <c r="M47" s="60">
        <v>1881.0697903904659</v>
      </c>
      <c r="N47" s="60">
        <v>173.061</v>
      </c>
      <c r="O47" s="52">
        <f t="shared" si="3"/>
        <v>567.7785288</v>
      </c>
      <c r="P47" s="53">
        <f t="shared" si="4"/>
        <v>-7184.956048091171</v>
      </c>
      <c r="Q47" s="53">
        <f t="shared" si="5"/>
        <v>-1881.0697903904659</v>
      </c>
      <c r="S47" s="33"/>
    </row>
    <row r="48" spans="1:19" s="32" customFormat="1" ht="15.75" customHeight="1">
      <c r="A48" s="34">
        <v>42</v>
      </c>
      <c r="B48" s="46" t="s">
        <v>88</v>
      </c>
      <c r="C48" s="45" t="s">
        <v>89</v>
      </c>
      <c r="D48" s="36" t="s">
        <v>8</v>
      </c>
      <c r="E48" s="47">
        <v>48</v>
      </c>
      <c r="F48" s="47">
        <v>1</v>
      </c>
      <c r="G48" s="48">
        <v>7.906</v>
      </c>
      <c r="H48" s="36" t="s">
        <v>9</v>
      </c>
      <c r="I48" s="47">
        <v>1</v>
      </c>
      <c r="J48" s="47">
        <v>49</v>
      </c>
      <c r="K48" s="48">
        <v>32.444</v>
      </c>
      <c r="L48" s="60">
        <v>4561.736196670649</v>
      </c>
      <c r="M48" s="60">
        <v>1527.3673623900322</v>
      </c>
      <c r="N48" s="60">
        <v>149.858</v>
      </c>
      <c r="O48" s="52">
        <f t="shared" si="3"/>
        <v>491.65412640000005</v>
      </c>
      <c r="P48" s="53">
        <f t="shared" si="4"/>
        <v>-6965.436196670649</v>
      </c>
      <c r="Q48" s="53">
        <f t="shared" si="5"/>
        <v>-1527.3673623900322</v>
      </c>
      <c r="S48" s="33"/>
    </row>
    <row r="49" spans="1:19" s="32" customFormat="1" ht="15.75" customHeight="1">
      <c r="A49" s="30">
        <v>43</v>
      </c>
      <c r="B49" s="46" t="s">
        <v>90</v>
      </c>
      <c r="C49" s="45" t="s">
        <v>91</v>
      </c>
      <c r="D49" s="36" t="s">
        <v>8</v>
      </c>
      <c r="E49" s="47">
        <v>48</v>
      </c>
      <c r="F49" s="58" t="s">
        <v>136</v>
      </c>
      <c r="G49" s="48">
        <v>58.555</v>
      </c>
      <c r="H49" s="36" t="s">
        <v>9</v>
      </c>
      <c r="I49" s="47">
        <v>1</v>
      </c>
      <c r="J49" s="47">
        <v>49</v>
      </c>
      <c r="K49" s="48">
        <v>30.155</v>
      </c>
      <c r="L49" s="60">
        <v>4415.592175556977</v>
      </c>
      <c r="M49" s="60">
        <v>1273.7727148489193</v>
      </c>
      <c r="N49" s="60">
        <v>150.456</v>
      </c>
      <c r="O49" s="52">
        <f t="shared" si="3"/>
        <v>493.6160448</v>
      </c>
      <c r="P49" s="53">
        <f t="shared" si="4"/>
        <v>-6819.292175556977</v>
      </c>
      <c r="Q49" s="53">
        <f t="shared" si="5"/>
        <v>-1273.7727148489193</v>
      </c>
      <c r="S49" s="33"/>
    </row>
    <row r="50" spans="1:19" s="32" customFormat="1" ht="15.75" customHeight="1">
      <c r="A50" s="34">
        <v>44</v>
      </c>
      <c r="B50" s="46" t="s">
        <v>92</v>
      </c>
      <c r="C50" s="45" t="s">
        <v>93</v>
      </c>
      <c r="D50" s="36" t="s">
        <v>8</v>
      </c>
      <c r="E50" s="47">
        <v>48</v>
      </c>
      <c r="F50" s="58" t="s">
        <v>136</v>
      </c>
      <c r="G50" s="48">
        <v>49.265</v>
      </c>
      <c r="H50" s="36" t="s">
        <v>9</v>
      </c>
      <c r="I50" s="47">
        <v>1</v>
      </c>
      <c r="J50" s="47">
        <v>49</v>
      </c>
      <c r="K50" s="48">
        <v>27.867</v>
      </c>
      <c r="L50" s="60">
        <v>4270.126028151723</v>
      </c>
      <c r="M50" s="60">
        <v>1021.9359020104511</v>
      </c>
      <c r="N50" s="60">
        <v>150.453</v>
      </c>
      <c r="O50" s="52">
        <f t="shared" si="3"/>
        <v>493.60620240000003</v>
      </c>
      <c r="P50" s="53">
        <f t="shared" si="4"/>
        <v>-6673.826028151723</v>
      </c>
      <c r="Q50" s="53">
        <f t="shared" si="5"/>
        <v>-1021.9359020104511</v>
      </c>
      <c r="S50" s="33"/>
    </row>
    <row r="51" spans="1:19" s="32" customFormat="1" ht="15.75" customHeight="1">
      <c r="A51" s="34">
        <v>45</v>
      </c>
      <c r="B51" s="46" t="s">
        <v>94</v>
      </c>
      <c r="C51" s="45" t="s">
        <v>95</v>
      </c>
      <c r="D51" s="36" t="s">
        <v>8</v>
      </c>
      <c r="E51" s="47">
        <v>48</v>
      </c>
      <c r="F51" s="58" t="s">
        <v>136</v>
      </c>
      <c r="G51" s="48">
        <v>38.706</v>
      </c>
      <c r="H51" s="36" t="s">
        <v>9</v>
      </c>
      <c r="I51" s="47">
        <v>1</v>
      </c>
      <c r="J51" s="47">
        <v>49</v>
      </c>
      <c r="K51" s="48">
        <v>25.263</v>
      </c>
      <c r="L51" s="60">
        <v>4104.718094353763</v>
      </c>
      <c r="M51" s="60">
        <v>735.7267155409461</v>
      </c>
      <c r="N51" s="60">
        <v>149.751</v>
      </c>
      <c r="O51" s="52">
        <f t="shared" si="3"/>
        <v>491.30308080000003</v>
      </c>
      <c r="P51" s="53">
        <f t="shared" si="4"/>
        <v>-6508.418094353763</v>
      </c>
      <c r="Q51" s="53">
        <f t="shared" si="5"/>
        <v>-735.7267155409461</v>
      </c>
      <c r="S51" s="33"/>
    </row>
    <row r="52" spans="1:19" s="32" customFormat="1" ht="16.5" customHeight="1">
      <c r="A52" s="30">
        <v>46</v>
      </c>
      <c r="B52" s="46" t="s">
        <v>96</v>
      </c>
      <c r="C52" s="45" t="s">
        <v>97</v>
      </c>
      <c r="D52" s="36" t="s">
        <v>8</v>
      </c>
      <c r="E52" s="47">
        <v>48</v>
      </c>
      <c r="F52" s="58" t="s">
        <v>136</v>
      </c>
      <c r="G52" s="48">
        <v>30.656</v>
      </c>
      <c r="H52" s="36" t="s">
        <v>9</v>
      </c>
      <c r="I52" s="47">
        <v>1</v>
      </c>
      <c r="J52" s="47">
        <v>49</v>
      </c>
      <c r="K52" s="48">
        <v>23.281</v>
      </c>
      <c r="L52" s="60">
        <v>3978.673232272002</v>
      </c>
      <c r="M52" s="60">
        <v>517.5032122859732</v>
      </c>
      <c r="N52" s="60">
        <v>149.549</v>
      </c>
      <c r="O52" s="52">
        <f t="shared" si="3"/>
        <v>490.64035920000003</v>
      </c>
      <c r="P52" s="53">
        <f t="shared" si="4"/>
        <v>-6382.3732322720025</v>
      </c>
      <c r="Q52" s="53">
        <f t="shared" si="5"/>
        <v>-517.5032122859732</v>
      </c>
      <c r="S52" s="33"/>
    </row>
    <row r="53" spans="1:19" s="32" customFormat="1" ht="15.75" customHeight="1">
      <c r="A53" s="34">
        <v>47</v>
      </c>
      <c r="B53" s="46" t="s">
        <v>98</v>
      </c>
      <c r="C53" s="45" t="s">
        <v>99</v>
      </c>
      <c r="D53" s="36" t="s">
        <v>8</v>
      </c>
      <c r="E53" s="47">
        <v>48</v>
      </c>
      <c r="F53" s="58" t="s">
        <v>136</v>
      </c>
      <c r="G53" s="48">
        <v>22.828</v>
      </c>
      <c r="H53" s="36" t="s">
        <v>9</v>
      </c>
      <c r="I53" s="47">
        <v>1</v>
      </c>
      <c r="J53" s="47">
        <v>49</v>
      </c>
      <c r="K53" s="48">
        <v>21.358</v>
      </c>
      <c r="L53" s="60">
        <v>3856.1853853227444</v>
      </c>
      <c r="M53" s="60">
        <v>305.26820626587585</v>
      </c>
      <c r="N53" s="60">
        <v>149.947</v>
      </c>
      <c r="O53" s="52">
        <f t="shared" si="0"/>
        <v>491.94611760000004</v>
      </c>
      <c r="P53" s="53">
        <f t="shared" si="1"/>
        <v>-6259.885385322745</v>
      </c>
      <c r="Q53" s="53">
        <f t="shared" si="2"/>
        <v>-305.26820626587585</v>
      </c>
      <c r="S53" s="33"/>
    </row>
    <row r="54" spans="1:19" s="32" customFormat="1" ht="15.75" customHeight="1">
      <c r="A54" s="34">
        <v>48</v>
      </c>
      <c r="B54" s="46" t="s">
        <v>100</v>
      </c>
      <c r="C54" s="45" t="s">
        <v>101</v>
      </c>
      <c r="D54" s="36" t="s">
        <v>8</v>
      </c>
      <c r="E54" s="47">
        <v>48</v>
      </c>
      <c r="F54" s="58" t="s">
        <v>136</v>
      </c>
      <c r="G54" s="48">
        <v>13.902</v>
      </c>
      <c r="H54" s="36" t="s">
        <v>9</v>
      </c>
      <c r="I54" s="47">
        <v>1</v>
      </c>
      <c r="J54" s="47">
        <v>49</v>
      </c>
      <c r="K54" s="48">
        <v>19.149</v>
      </c>
      <c r="L54" s="60">
        <v>3716.1964338075686</v>
      </c>
      <c r="M54" s="60">
        <v>63.38433890467322</v>
      </c>
      <c r="N54" s="60">
        <v>147.045</v>
      </c>
      <c r="O54" s="52">
        <f t="shared" si="0"/>
        <v>482.425236</v>
      </c>
      <c r="P54" s="53">
        <f t="shared" si="1"/>
        <v>-6119.896433807568</v>
      </c>
      <c r="Q54" s="53">
        <f t="shared" si="2"/>
        <v>-63.38433890467322</v>
      </c>
      <c r="S54" s="33"/>
    </row>
    <row r="55" spans="1:19" s="32" customFormat="1" ht="15.75" customHeight="1">
      <c r="A55" s="30">
        <v>49</v>
      </c>
      <c r="B55" s="46" t="s">
        <v>102</v>
      </c>
      <c r="C55" s="45" t="s">
        <v>103</v>
      </c>
      <c r="D55" s="36" t="s">
        <v>8</v>
      </c>
      <c r="E55" s="47">
        <v>48</v>
      </c>
      <c r="F55" s="58" t="s">
        <v>136</v>
      </c>
      <c r="G55" s="48">
        <v>6.834</v>
      </c>
      <c r="H55" s="36" t="s">
        <v>9</v>
      </c>
      <c r="I55" s="47">
        <v>1</v>
      </c>
      <c r="J55" s="47">
        <v>49</v>
      </c>
      <c r="K55" s="48">
        <v>17.41</v>
      </c>
      <c r="L55" s="60">
        <v>3605.5435927645144</v>
      </c>
      <c r="M55" s="60">
        <v>-128.22318702646308</v>
      </c>
      <c r="N55" s="60">
        <v>148.043</v>
      </c>
      <c r="O55" s="52">
        <f t="shared" si="0"/>
        <v>485.69947440000004</v>
      </c>
      <c r="P55" s="53">
        <f t="shared" si="1"/>
        <v>-6009.243592764515</v>
      </c>
      <c r="Q55" s="53">
        <f t="shared" si="2"/>
        <v>128.22318702646308</v>
      </c>
      <c r="S55" s="33"/>
    </row>
    <row r="56" spans="1:19" s="32" customFormat="1" ht="15.75" customHeight="1">
      <c r="A56" s="34">
        <v>50</v>
      </c>
      <c r="B56" s="46" t="s">
        <v>104</v>
      </c>
      <c r="C56" s="45" t="s">
        <v>105</v>
      </c>
      <c r="D56" s="36" t="s">
        <v>8</v>
      </c>
      <c r="E56" s="47">
        <v>47</v>
      </c>
      <c r="F56" s="47">
        <v>59</v>
      </c>
      <c r="G56" s="48">
        <v>58.767</v>
      </c>
      <c r="H56" s="36" t="s">
        <v>9</v>
      </c>
      <c r="I56" s="47">
        <v>1</v>
      </c>
      <c r="J56" s="47">
        <v>49</v>
      </c>
      <c r="K56" s="48">
        <v>15.425</v>
      </c>
      <c r="L56" s="60">
        <v>3479.243751104139</v>
      </c>
      <c r="M56" s="60">
        <v>-346.9096503735649</v>
      </c>
      <c r="N56" s="60">
        <v>149.741</v>
      </c>
      <c r="O56" s="52">
        <f t="shared" si="0"/>
        <v>491.27027280000004</v>
      </c>
      <c r="P56" s="53">
        <f t="shared" si="1"/>
        <v>-5882.943751104139</v>
      </c>
      <c r="Q56" s="53">
        <f t="shared" si="2"/>
        <v>346.9096503735649</v>
      </c>
      <c r="S56" s="33"/>
    </row>
    <row r="57" spans="1:19" s="32" customFormat="1" ht="15.75" customHeight="1">
      <c r="A57" s="34">
        <v>51</v>
      </c>
      <c r="B57" s="46" t="s">
        <v>106</v>
      </c>
      <c r="C57" s="45" t="s">
        <v>107</v>
      </c>
      <c r="D57" s="36" t="s">
        <v>8</v>
      </c>
      <c r="E57" s="47">
        <v>47</v>
      </c>
      <c r="F57" s="47">
        <v>59</v>
      </c>
      <c r="G57" s="48">
        <v>51.408</v>
      </c>
      <c r="H57" s="36" t="s">
        <v>9</v>
      </c>
      <c r="I57" s="47">
        <v>1</v>
      </c>
      <c r="J57" s="47">
        <v>49</v>
      </c>
      <c r="K57" s="48">
        <v>13.613</v>
      </c>
      <c r="L57" s="60">
        <v>3364.002516726641</v>
      </c>
      <c r="M57" s="60">
        <v>-546.3927335286228</v>
      </c>
      <c r="N57" s="60">
        <v>151.04</v>
      </c>
      <c r="O57" s="52">
        <f t="shared" si="0"/>
        <v>495.532032</v>
      </c>
      <c r="P57" s="53">
        <f t="shared" si="1"/>
        <v>-5767.70251672664</v>
      </c>
      <c r="Q57" s="53">
        <f t="shared" si="2"/>
        <v>546.3927335286228</v>
      </c>
      <c r="S57" s="33"/>
    </row>
    <row r="58" spans="1:19" s="32" customFormat="1" ht="15.75" customHeight="1">
      <c r="A58" s="30">
        <v>52</v>
      </c>
      <c r="B58" s="46" t="s">
        <v>108</v>
      </c>
      <c r="C58" s="45" t="s">
        <v>109</v>
      </c>
      <c r="D58" s="36" t="s">
        <v>8</v>
      </c>
      <c r="E58" s="47">
        <v>47</v>
      </c>
      <c r="F58" s="47">
        <v>59</v>
      </c>
      <c r="G58" s="48">
        <v>43.335</v>
      </c>
      <c r="H58" s="36" t="s">
        <v>9</v>
      </c>
      <c r="I58" s="47">
        <v>1</v>
      </c>
      <c r="J58" s="47">
        <v>49</v>
      </c>
      <c r="K58" s="48">
        <v>11.609</v>
      </c>
      <c r="L58" s="60">
        <v>3237.2630737465897</v>
      </c>
      <c r="M58" s="60">
        <v>-765.1105909467789</v>
      </c>
      <c r="N58" s="60">
        <v>152.838</v>
      </c>
      <c r="O58" s="52">
        <f t="shared" si="0"/>
        <v>501.4309104</v>
      </c>
      <c r="P58" s="53">
        <f t="shared" si="1"/>
        <v>-5640.9630737465895</v>
      </c>
      <c r="Q58" s="53">
        <f t="shared" si="2"/>
        <v>765.1105909467789</v>
      </c>
      <c r="S58" s="33"/>
    </row>
    <row r="59" spans="1:19" s="32" customFormat="1" ht="15.75" customHeight="1">
      <c r="A59" s="34">
        <v>53</v>
      </c>
      <c r="B59" s="46" t="s">
        <v>110</v>
      </c>
      <c r="C59" s="45" t="s">
        <v>111</v>
      </c>
      <c r="D59" s="36" t="s">
        <v>8</v>
      </c>
      <c r="E59" s="47">
        <v>47</v>
      </c>
      <c r="F59" s="47">
        <v>59</v>
      </c>
      <c r="G59" s="48">
        <v>35.851</v>
      </c>
      <c r="H59" s="36" t="s">
        <v>9</v>
      </c>
      <c r="I59" s="47">
        <v>1</v>
      </c>
      <c r="J59" s="47">
        <v>49</v>
      </c>
      <c r="K59" s="48">
        <v>9.752</v>
      </c>
      <c r="L59" s="60">
        <v>3119.7818636761294</v>
      </c>
      <c r="M59" s="60">
        <v>-967.8760676245115</v>
      </c>
      <c r="N59" s="60">
        <v>152.636</v>
      </c>
      <c r="O59" s="52">
        <f t="shared" si="0"/>
        <v>500.7681888</v>
      </c>
      <c r="P59" s="53">
        <f t="shared" si="1"/>
        <v>-5523.481863676129</v>
      </c>
      <c r="Q59" s="53">
        <f t="shared" si="2"/>
        <v>967.8760676245115</v>
      </c>
      <c r="S59" s="33"/>
    </row>
    <row r="60" spans="1:19" s="32" customFormat="1" ht="15.75" customHeight="1">
      <c r="A60" s="34">
        <v>54</v>
      </c>
      <c r="B60" s="46" t="s">
        <v>112</v>
      </c>
      <c r="C60" s="45" t="s">
        <v>113</v>
      </c>
      <c r="D60" s="36" t="s">
        <v>8</v>
      </c>
      <c r="E60" s="47">
        <v>47</v>
      </c>
      <c r="F60" s="47">
        <v>59</v>
      </c>
      <c r="G60" s="48">
        <v>27.965</v>
      </c>
      <c r="H60" s="36" t="s">
        <v>9</v>
      </c>
      <c r="I60" s="47">
        <v>1</v>
      </c>
      <c r="J60" s="47">
        <v>49</v>
      </c>
      <c r="K60" s="48">
        <v>7.798</v>
      </c>
      <c r="L60" s="60">
        <v>2996.0408924384237</v>
      </c>
      <c r="M60" s="60">
        <v>-1181.5507571949727</v>
      </c>
      <c r="N60" s="60">
        <v>150.834</v>
      </c>
      <c r="O60" s="52">
        <f t="shared" si="0"/>
        <v>494.8561872</v>
      </c>
      <c r="P60" s="53">
        <f t="shared" si="1"/>
        <v>-5399.7408924384235</v>
      </c>
      <c r="Q60" s="53">
        <f t="shared" si="2"/>
        <v>1181.5507571949727</v>
      </c>
      <c r="S60" s="33"/>
    </row>
    <row r="61" spans="1:19" s="32" customFormat="1" ht="15.75" customHeight="1">
      <c r="A61" s="30">
        <v>55</v>
      </c>
      <c r="B61" s="46" t="s">
        <v>114</v>
      </c>
      <c r="C61" s="45" t="s">
        <v>115</v>
      </c>
      <c r="D61" s="36" t="s">
        <v>8</v>
      </c>
      <c r="E61" s="47">
        <v>47</v>
      </c>
      <c r="F61" s="47">
        <v>59</v>
      </c>
      <c r="G61" s="48">
        <v>19.553</v>
      </c>
      <c r="H61" s="36" t="s">
        <v>9</v>
      </c>
      <c r="I61" s="47">
        <v>1</v>
      </c>
      <c r="J61" s="47">
        <v>49</v>
      </c>
      <c r="K61" s="48">
        <v>5.714</v>
      </c>
      <c r="L61" s="60">
        <v>2864.050036739626</v>
      </c>
      <c r="M61" s="60">
        <v>-1409.479153336747</v>
      </c>
      <c r="N61" s="60">
        <v>154.032</v>
      </c>
      <c r="O61" s="52">
        <f t="shared" si="0"/>
        <v>505.3481856000001</v>
      </c>
      <c r="P61" s="53">
        <f t="shared" si="1"/>
        <v>-5267.750036739626</v>
      </c>
      <c r="Q61" s="53">
        <f t="shared" si="2"/>
        <v>1409.479153336747</v>
      </c>
      <c r="S61" s="33"/>
    </row>
    <row r="62" spans="1:19" s="32" customFormat="1" ht="15.75" customHeight="1">
      <c r="A62" s="34">
        <v>56</v>
      </c>
      <c r="B62" s="46" t="s">
        <v>116</v>
      </c>
      <c r="C62" s="45" t="s">
        <v>117</v>
      </c>
      <c r="D62" s="36" t="s">
        <v>8</v>
      </c>
      <c r="E62" s="47">
        <v>47</v>
      </c>
      <c r="F62" s="47">
        <v>59</v>
      </c>
      <c r="G62" s="48">
        <v>6.631</v>
      </c>
      <c r="H62" s="36" t="s">
        <v>9</v>
      </c>
      <c r="I62" s="47">
        <v>1</v>
      </c>
      <c r="J62" s="47">
        <v>49</v>
      </c>
      <c r="K62" s="48">
        <v>2.512</v>
      </c>
      <c r="L62" s="60">
        <v>2661.274644602771</v>
      </c>
      <c r="M62" s="60">
        <v>-1759.6010231875168</v>
      </c>
      <c r="N62" s="60">
        <v>157.928</v>
      </c>
      <c r="O62" s="52">
        <f t="shared" si="0"/>
        <v>518.1301824</v>
      </c>
      <c r="P62" s="53">
        <f t="shared" si="1"/>
        <v>-5064.974644602771</v>
      </c>
      <c r="Q62" s="53">
        <f t="shared" si="2"/>
        <v>1759.6010231875168</v>
      </c>
      <c r="S62" s="33"/>
    </row>
    <row r="63" spans="1:19" s="32" customFormat="1" ht="15.75" customHeight="1">
      <c r="A63" s="34">
        <v>57</v>
      </c>
      <c r="B63" s="46" t="s">
        <v>118</v>
      </c>
      <c r="C63" s="45" t="s">
        <v>119</v>
      </c>
      <c r="D63" s="36" t="s">
        <v>8</v>
      </c>
      <c r="E63" s="47">
        <v>47</v>
      </c>
      <c r="F63" s="47">
        <v>58</v>
      </c>
      <c r="G63" s="48">
        <v>50.887</v>
      </c>
      <c r="H63" s="36" t="s">
        <v>9</v>
      </c>
      <c r="I63" s="47">
        <v>1</v>
      </c>
      <c r="J63" s="47">
        <v>48</v>
      </c>
      <c r="K63" s="48">
        <v>58.599</v>
      </c>
      <c r="L63" s="60">
        <v>2413.975722516313</v>
      </c>
      <c r="M63" s="60">
        <v>-2186.092740276472</v>
      </c>
      <c r="N63" s="60">
        <v>160.024</v>
      </c>
      <c r="O63" s="52">
        <f t="shared" si="0"/>
        <v>525.0067392000001</v>
      </c>
      <c r="P63" s="53">
        <f t="shared" si="1"/>
        <v>-4817.675722516313</v>
      </c>
      <c r="Q63" s="53">
        <f t="shared" si="2"/>
        <v>2186.092740276472</v>
      </c>
      <c r="S63" s="33"/>
    </row>
    <row r="64" spans="1:19" s="32" customFormat="1" ht="15.75" customHeight="1">
      <c r="A64" s="30">
        <v>58</v>
      </c>
      <c r="B64" s="46" t="s">
        <v>77</v>
      </c>
      <c r="C64" s="45" t="s">
        <v>120</v>
      </c>
      <c r="D64" s="36" t="s">
        <v>8</v>
      </c>
      <c r="E64" s="47">
        <v>47</v>
      </c>
      <c r="F64" s="47">
        <v>59</v>
      </c>
      <c r="G64" s="48">
        <v>35.782</v>
      </c>
      <c r="H64" s="36" t="s">
        <v>9</v>
      </c>
      <c r="I64" s="47">
        <v>1</v>
      </c>
      <c r="J64" s="47">
        <v>50</v>
      </c>
      <c r="K64" s="48">
        <v>11.754</v>
      </c>
      <c r="L64" s="60">
        <v>4322.0911391061545</v>
      </c>
      <c r="M64" s="60">
        <v>-1422.6851993717912</v>
      </c>
      <c r="N64" s="60">
        <v>167.838</v>
      </c>
      <c r="O64" s="52">
        <f t="shared" si="0"/>
        <v>550.6429104</v>
      </c>
      <c r="P64" s="53">
        <f t="shared" si="1"/>
        <v>-6725.791139106154</v>
      </c>
      <c r="Q64" s="53">
        <f t="shared" si="2"/>
        <v>1422.6851993717912</v>
      </c>
      <c r="S64" s="33"/>
    </row>
    <row r="65" spans="1:19" s="32" customFormat="1" ht="15.75" customHeight="1">
      <c r="A65" s="34">
        <v>59</v>
      </c>
      <c r="B65" s="46" t="s">
        <v>121</v>
      </c>
      <c r="C65" s="45" t="s">
        <v>122</v>
      </c>
      <c r="D65" s="36" t="s">
        <v>8</v>
      </c>
      <c r="E65" s="47">
        <v>47</v>
      </c>
      <c r="F65" s="47">
        <v>56</v>
      </c>
      <c r="G65" s="48">
        <v>4.831</v>
      </c>
      <c r="H65" s="36" t="s">
        <v>9</v>
      </c>
      <c r="I65" s="47">
        <v>1</v>
      </c>
      <c r="J65" s="47">
        <v>50</v>
      </c>
      <c r="K65" s="48">
        <v>22.953</v>
      </c>
      <c r="L65" s="60">
        <v>2245.208185006233</v>
      </c>
      <c r="M65" s="60">
        <v>-7602.742977696232</v>
      </c>
      <c r="N65" s="60">
        <v>202.084</v>
      </c>
      <c r="O65" s="52">
        <f t="shared" si="0"/>
        <v>662.9971872000001</v>
      </c>
      <c r="P65" s="53">
        <f t="shared" si="1"/>
        <v>-4648.908185006233</v>
      </c>
      <c r="Q65" s="53">
        <f t="shared" si="2"/>
        <v>7602.742977696232</v>
      </c>
      <c r="S65" s="33"/>
    </row>
    <row r="66" spans="1:19" s="32" customFormat="1" ht="15.75" customHeight="1">
      <c r="A66" s="34">
        <v>60</v>
      </c>
      <c r="B66" s="46" t="s">
        <v>77</v>
      </c>
      <c r="C66" s="45" t="s">
        <v>123</v>
      </c>
      <c r="D66" s="36" t="s">
        <v>8</v>
      </c>
      <c r="E66" s="47">
        <v>47</v>
      </c>
      <c r="F66" s="47">
        <v>56</v>
      </c>
      <c r="G66" s="48">
        <v>35.922</v>
      </c>
      <c r="H66" s="36" t="s">
        <v>9</v>
      </c>
      <c r="I66" s="47">
        <v>1</v>
      </c>
      <c r="J66" s="47">
        <v>48</v>
      </c>
      <c r="K66" s="48">
        <v>53.462</v>
      </c>
      <c r="L66" s="60">
        <v>845.2134014877589</v>
      </c>
      <c r="M66" s="60">
        <v>-6049.727462840223</v>
      </c>
      <c r="N66" s="60">
        <v>179.99</v>
      </c>
      <c r="O66" s="52">
        <f t="shared" si="0"/>
        <v>590.511192</v>
      </c>
      <c r="P66" s="53">
        <f t="shared" si="1"/>
        <v>-3248.9134014877586</v>
      </c>
      <c r="Q66" s="53">
        <f t="shared" si="2"/>
        <v>6049.727462840223</v>
      </c>
      <c r="S66" s="33"/>
    </row>
    <row r="67" spans="1:19" s="32" customFormat="1" ht="15.75" customHeight="1">
      <c r="A67" s="30">
        <v>61</v>
      </c>
      <c r="B67" s="46" t="s">
        <v>124</v>
      </c>
      <c r="C67" s="45" t="s">
        <v>125</v>
      </c>
      <c r="D67" s="36" t="s">
        <v>8</v>
      </c>
      <c r="E67" s="47">
        <v>47</v>
      </c>
      <c r="F67" s="47">
        <v>58</v>
      </c>
      <c r="G67" s="48">
        <v>48.075</v>
      </c>
      <c r="H67" s="36" t="s">
        <v>9</v>
      </c>
      <c r="I67" s="47">
        <v>1</v>
      </c>
      <c r="J67" s="47">
        <v>45</v>
      </c>
      <c r="K67" s="48">
        <v>34.575</v>
      </c>
      <c r="L67" s="60">
        <v>-1575.6511999739657</v>
      </c>
      <c r="M67" s="60">
        <v>-774.9130165511303</v>
      </c>
      <c r="N67" s="60">
        <v>144.911</v>
      </c>
      <c r="O67" s="52">
        <f t="shared" si="0"/>
        <v>475.4240088</v>
      </c>
      <c r="P67" s="53">
        <f t="shared" si="1"/>
        <v>-828.0488000260341</v>
      </c>
      <c r="Q67" s="53">
        <f t="shared" si="2"/>
        <v>774.9130165511303</v>
      </c>
      <c r="S67" s="33"/>
    </row>
    <row r="68" spans="1:19" s="32" customFormat="1" ht="15.75" customHeight="1">
      <c r="A68" s="34">
        <v>62</v>
      </c>
      <c r="B68" s="46" t="s">
        <v>72</v>
      </c>
      <c r="C68" s="45" t="s">
        <v>126</v>
      </c>
      <c r="D68" s="36" t="s">
        <v>8</v>
      </c>
      <c r="E68" s="47">
        <v>47</v>
      </c>
      <c r="F68" s="47">
        <v>56</v>
      </c>
      <c r="G68" s="48">
        <v>8.782</v>
      </c>
      <c r="H68" s="36" t="s">
        <v>9</v>
      </c>
      <c r="I68" s="47">
        <v>1</v>
      </c>
      <c r="J68" s="47">
        <v>45</v>
      </c>
      <c r="K68" s="48">
        <v>54.077</v>
      </c>
      <c r="L68" s="60">
        <v>-2934.1187439522037</v>
      </c>
      <c r="M68" s="60">
        <v>-5520.9577635031155</v>
      </c>
      <c r="N68" s="60">
        <v>146.472</v>
      </c>
      <c r="O68" s="52">
        <f t="shared" si="0"/>
        <v>480.54533760000004</v>
      </c>
      <c r="P68" s="53">
        <f t="shared" si="1"/>
        <v>530.4187439522038</v>
      </c>
      <c r="Q68" s="53">
        <f t="shared" si="2"/>
        <v>5520.9577635031155</v>
      </c>
      <c r="S68" s="33"/>
    </row>
    <row r="69" spans="1:19" s="32" customFormat="1" ht="15.75" customHeight="1">
      <c r="A69" s="34">
        <v>63</v>
      </c>
      <c r="B69" s="46" t="s">
        <v>79</v>
      </c>
      <c r="C69" s="45" t="s">
        <v>127</v>
      </c>
      <c r="D69" s="36" t="s">
        <v>8</v>
      </c>
      <c r="E69" s="47">
        <v>47</v>
      </c>
      <c r="F69" s="47">
        <v>54</v>
      </c>
      <c r="G69" s="48">
        <v>3.196</v>
      </c>
      <c r="H69" s="36" t="s">
        <v>9</v>
      </c>
      <c r="I69" s="47">
        <v>1</v>
      </c>
      <c r="J69" s="47">
        <v>47</v>
      </c>
      <c r="K69" s="48">
        <v>32.022</v>
      </c>
      <c r="L69" s="60">
        <v>-2399.9914615367293</v>
      </c>
      <c r="M69" s="60">
        <v>-9867.949355760344</v>
      </c>
      <c r="N69" s="60">
        <v>179.942</v>
      </c>
      <c r="O69" s="52">
        <f t="shared" si="0"/>
        <v>590.3537136000001</v>
      </c>
      <c r="P69" s="53">
        <f t="shared" si="1"/>
        <v>-3.7085384632705427</v>
      </c>
      <c r="Q69" s="53">
        <f t="shared" si="2"/>
        <v>9867.949355760344</v>
      </c>
      <c r="S69" s="33"/>
    </row>
    <row r="70" spans="1:19" s="32" customFormat="1" ht="15.75" customHeight="1">
      <c r="A70" s="30">
        <v>64</v>
      </c>
      <c r="B70" s="46" t="s">
        <v>72</v>
      </c>
      <c r="C70" s="45" t="s">
        <v>128</v>
      </c>
      <c r="D70" s="36" t="s">
        <v>8</v>
      </c>
      <c r="E70" s="47">
        <v>47</v>
      </c>
      <c r="F70" s="47">
        <v>56</v>
      </c>
      <c r="G70" s="48">
        <v>30.461</v>
      </c>
      <c r="H70" s="36" t="s">
        <v>9</v>
      </c>
      <c r="I70" s="47">
        <v>1</v>
      </c>
      <c r="J70" s="47">
        <v>42</v>
      </c>
      <c r="K70" s="48">
        <v>8.183</v>
      </c>
      <c r="L70" s="60">
        <v>-7083.215967596759</v>
      </c>
      <c r="M70" s="60">
        <v>-3237.7482666890896</v>
      </c>
      <c r="N70" s="60">
        <v>136.162</v>
      </c>
      <c r="O70" s="52">
        <f aca="true" t="shared" si="6" ref="O70:O93">$N70*3.2808</f>
        <v>446.72028960000006</v>
      </c>
      <c r="P70" s="53">
        <f aca="true" t="shared" si="7" ref="P70:P93">IF(L70&lt;&gt;"",-L70-$C$2,"")</f>
        <v>4679.515967596759</v>
      </c>
      <c r="Q70" s="53">
        <f aca="true" t="shared" si="8" ref="Q70:Q93">IF(M70&lt;&gt;"",-M70,"")</f>
        <v>3237.7482666890896</v>
      </c>
      <c r="S70" s="33"/>
    </row>
    <row r="71" spans="1:19" s="32" customFormat="1" ht="15.75" customHeight="1">
      <c r="A71" s="34">
        <v>65</v>
      </c>
      <c r="B71" s="46" t="s">
        <v>77</v>
      </c>
      <c r="C71" s="45" t="s">
        <v>129</v>
      </c>
      <c r="D71" s="36" t="s">
        <v>8</v>
      </c>
      <c r="E71" s="47">
        <v>47</v>
      </c>
      <c r="F71" s="47">
        <v>57</v>
      </c>
      <c r="G71" s="48">
        <v>54.81</v>
      </c>
      <c r="H71" s="36" t="s">
        <v>9</v>
      </c>
      <c r="I71" s="47">
        <v>1</v>
      </c>
      <c r="J71" s="47">
        <v>41</v>
      </c>
      <c r="K71" s="48">
        <v>53.565</v>
      </c>
      <c r="L71" s="60">
        <v>-6445.157804633265</v>
      </c>
      <c r="M71" s="60">
        <v>-693.6790076984065</v>
      </c>
      <c r="N71" s="60">
        <v>150.581</v>
      </c>
      <c r="O71" s="52">
        <f t="shared" si="6"/>
        <v>494.0261448</v>
      </c>
      <c r="P71" s="53">
        <f t="shared" si="7"/>
        <v>4041.4578046332654</v>
      </c>
      <c r="Q71" s="53">
        <f t="shared" si="8"/>
        <v>693.6790076984065</v>
      </c>
      <c r="S71" s="33"/>
    </row>
    <row r="72" spans="1:19" s="32" customFormat="1" ht="15.75" customHeight="1">
      <c r="A72" s="34">
        <v>66</v>
      </c>
      <c r="B72" s="46" t="s">
        <v>72</v>
      </c>
      <c r="C72" s="45" t="s">
        <v>130</v>
      </c>
      <c r="D72" s="36" t="s">
        <v>8</v>
      </c>
      <c r="E72" s="47">
        <v>47</v>
      </c>
      <c r="F72" s="47">
        <v>57</v>
      </c>
      <c r="G72" s="48">
        <v>50.306</v>
      </c>
      <c r="H72" s="36" t="s">
        <v>9</v>
      </c>
      <c r="I72" s="47">
        <v>1</v>
      </c>
      <c r="J72" s="47">
        <v>41</v>
      </c>
      <c r="K72" s="48">
        <v>45.331</v>
      </c>
      <c r="L72" s="60">
        <v>-6654.131951357579</v>
      </c>
      <c r="M72" s="60">
        <v>-763.3549028546968</v>
      </c>
      <c r="N72" s="60">
        <v>139.679</v>
      </c>
      <c r="O72" s="52">
        <f t="shared" si="6"/>
        <v>458.2588632</v>
      </c>
      <c r="P72" s="53">
        <f t="shared" si="7"/>
        <v>4250.431951357579</v>
      </c>
      <c r="Q72" s="53">
        <f t="shared" si="8"/>
        <v>763.3549028546968</v>
      </c>
      <c r="S72" s="33"/>
    </row>
    <row r="73" spans="1:19" s="32" customFormat="1" ht="15.75" customHeight="1">
      <c r="A73" s="30">
        <v>67</v>
      </c>
      <c r="B73" s="46" t="s">
        <v>72</v>
      </c>
      <c r="C73" s="45" t="s">
        <v>131</v>
      </c>
      <c r="D73" s="36" t="s">
        <v>8</v>
      </c>
      <c r="E73" s="47">
        <v>47</v>
      </c>
      <c r="F73" s="47">
        <v>58</v>
      </c>
      <c r="G73" s="48">
        <v>53.19</v>
      </c>
      <c r="H73" s="36" t="s">
        <v>9</v>
      </c>
      <c r="I73" s="47">
        <v>1</v>
      </c>
      <c r="J73" s="47">
        <v>40</v>
      </c>
      <c r="K73" s="48">
        <v>47.612</v>
      </c>
      <c r="L73" s="60">
        <v>-7086.283320887373</v>
      </c>
      <c r="M73" s="60">
        <v>1476.9331809745229</v>
      </c>
      <c r="N73" s="60">
        <v>156.187</v>
      </c>
      <c r="O73" s="52">
        <f t="shared" si="6"/>
        <v>512.4183096</v>
      </c>
      <c r="P73" s="53">
        <f t="shared" si="7"/>
        <v>4682.583320887373</v>
      </c>
      <c r="Q73" s="53">
        <f t="shared" si="8"/>
        <v>-1476.9331809745229</v>
      </c>
      <c r="S73" s="33"/>
    </row>
    <row r="74" spans="1:19" s="32" customFormat="1" ht="15.75" customHeight="1">
      <c r="A74" s="34">
        <v>68</v>
      </c>
      <c r="B74" s="46" t="s">
        <v>72</v>
      </c>
      <c r="C74" s="45" t="s">
        <v>132</v>
      </c>
      <c r="D74" s="36" t="s">
        <v>8</v>
      </c>
      <c r="E74" s="47">
        <v>48</v>
      </c>
      <c r="F74" s="58" t="s">
        <v>136</v>
      </c>
      <c r="G74" s="48">
        <v>5.789</v>
      </c>
      <c r="H74" s="36" t="s">
        <v>9</v>
      </c>
      <c r="I74" s="47">
        <v>1</v>
      </c>
      <c r="J74" s="47">
        <v>41</v>
      </c>
      <c r="K74" s="48">
        <v>59.554</v>
      </c>
      <c r="L74" s="60">
        <v>-4897.599511922658</v>
      </c>
      <c r="M74" s="60">
        <v>3046.2292976128238</v>
      </c>
      <c r="N74" s="60">
        <v>159.608</v>
      </c>
      <c r="O74" s="52">
        <f t="shared" si="6"/>
        <v>523.6419264</v>
      </c>
      <c r="P74" s="53">
        <f t="shared" si="7"/>
        <v>2493.8995119226583</v>
      </c>
      <c r="Q74" s="53">
        <f t="shared" si="8"/>
        <v>-3046.2292976128238</v>
      </c>
      <c r="S74" s="33"/>
    </row>
    <row r="75" spans="1:19" s="32" customFormat="1" ht="15.75" customHeight="1">
      <c r="A75" s="34">
        <v>69</v>
      </c>
      <c r="B75" s="46" t="s">
        <v>77</v>
      </c>
      <c r="C75" s="45" t="s">
        <v>133</v>
      </c>
      <c r="D75" s="36" t="s">
        <v>8</v>
      </c>
      <c r="E75" s="47">
        <v>48</v>
      </c>
      <c r="F75" s="58" t="s">
        <v>136</v>
      </c>
      <c r="G75" s="48">
        <v>3.802</v>
      </c>
      <c r="H75" s="36" t="s">
        <v>9</v>
      </c>
      <c r="I75" s="47">
        <v>1</v>
      </c>
      <c r="J75" s="47">
        <v>41</v>
      </c>
      <c r="K75" s="48">
        <v>38.865</v>
      </c>
      <c r="L75" s="60">
        <v>-5320.433903607685</v>
      </c>
      <c r="M75" s="60">
        <v>3140.580508768012</v>
      </c>
      <c r="N75" s="60">
        <v>154.606</v>
      </c>
      <c r="O75" s="52">
        <f t="shared" si="6"/>
        <v>507.2313648</v>
      </c>
      <c r="P75" s="53">
        <f t="shared" si="7"/>
        <v>2916.7339036076855</v>
      </c>
      <c r="Q75" s="53">
        <f t="shared" si="8"/>
        <v>-3140.580508768012</v>
      </c>
      <c r="S75" s="33"/>
    </row>
    <row r="76" spans="1:19" s="32" customFormat="1" ht="15.75" customHeight="1">
      <c r="A76" s="30">
        <v>70</v>
      </c>
      <c r="B76" s="46" t="s">
        <v>134</v>
      </c>
      <c r="C76" s="45" t="s">
        <v>135</v>
      </c>
      <c r="D76" s="36" t="s">
        <v>8</v>
      </c>
      <c r="E76" s="47">
        <v>48</v>
      </c>
      <c r="F76" s="58" t="s">
        <v>136</v>
      </c>
      <c r="G76" s="48">
        <v>40.341</v>
      </c>
      <c r="H76" s="36" t="s">
        <v>9</v>
      </c>
      <c r="I76" s="47">
        <v>1</v>
      </c>
      <c r="J76" s="47">
        <v>37</v>
      </c>
      <c r="K76" s="48">
        <v>37.559</v>
      </c>
      <c r="L76" s="60">
        <v>-9597.763785201916</v>
      </c>
      <c r="M76" s="60">
        <v>5968.000637764424</v>
      </c>
      <c r="N76" s="60">
        <v>161.685</v>
      </c>
      <c r="O76" s="52">
        <f t="shared" si="6"/>
        <v>530.456148</v>
      </c>
      <c r="P76" s="53">
        <f t="shared" si="7"/>
        <v>7194.063785201916</v>
      </c>
      <c r="Q76" s="53">
        <f t="shared" si="8"/>
        <v>-5968.000637764424</v>
      </c>
      <c r="S76" s="33"/>
    </row>
    <row r="77" spans="1:19" s="32" customFormat="1" ht="15.75" customHeight="1">
      <c r="A77" s="34">
        <v>71</v>
      </c>
      <c r="B77" s="46" t="s">
        <v>168</v>
      </c>
      <c r="C77" s="45" t="s">
        <v>137</v>
      </c>
      <c r="D77" s="36" t="s">
        <v>8</v>
      </c>
      <c r="E77" s="47">
        <v>47</v>
      </c>
      <c r="F77" s="47">
        <v>58</v>
      </c>
      <c r="G77" s="48">
        <v>56.88</v>
      </c>
      <c r="H77" s="36" t="s">
        <v>9</v>
      </c>
      <c r="I77" s="47">
        <v>1</v>
      </c>
      <c r="J77" s="47">
        <v>46</v>
      </c>
      <c r="K77" s="48">
        <v>12.94</v>
      </c>
      <c r="L77" s="60">
        <v>-735.2866889727402</v>
      </c>
      <c r="M77" s="60">
        <v>-801.3263239054701</v>
      </c>
      <c r="N77" s="60">
        <v>168.35</v>
      </c>
      <c r="O77" s="52">
        <f t="shared" si="6"/>
        <v>552.32268</v>
      </c>
      <c r="P77" s="53">
        <f t="shared" si="7"/>
        <v>-1668.4133110272596</v>
      </c>
      <c r="Q77" s="53">
        <f t="shared" si="8"/>
        <v>801.3263239054701</v>
      </c>
      <c r="S77" s="33"/>
    </row>
    <row r="78" spans="1:19" s="39" customFormat="1" ht="15">
      <c r="A78" s="34">
        <v>72</v>
      </c>
      <c r="B78" s="46" t="s">
        <v>169</v>
      </c>
      <c r="C78" s="45" t="s">
        <v>138</v>
      </c>
      <c r="D78" s="35" t="s">
        <v>8</v>
      </c>
      <c r="E78" s="47">
        <v>47</v>
      </c>
      <c r="F78" s="47">
        <v>58</v>
      </c>
      <c r="G78" s="48">
        <v>50.24</v>
      </c>
      <c r="H78" s="35" t="s">
        <v>9</v>
      </c>
      <c r="I78" s="47">
        <v>1</v>
      </c>
      <c r="J78" s="47">
        <v>45</v>
      </c>
      <c r="K78" s="48">
        <v>51.95</v>
      </c>
      <c r="L78" s="60">
        <v>-1214.9324357513915</v>
      </c>
      <c r="M78" s="60">
        <v>-839.5628964820285</v>
      </c>
      <c r="N78" s="60">
        <v>159.75</v>
      </c>
      <c r="O78" s="56">
        <f t="shared" si="6"/>
        <v>524.1078</v>
      </c>
      <c r="P78" s="57">
        <f t="shared" si="7"/>
        <v>-1188.7675642486083</v>
      </c>
      <c r="Q78" s="57">
        <f t="shared" si="8"/>
        <v>839.5628964820285</v>
      </c>
      <c r="S78" s="40"/>
    </row>
    <row r="79" spans="1:21" ht="15">
      <c r="A79" s="30">
        <v>73</v>
      </c>
      <c r="B79" s="46" t="s">
        <v>170</v>
      </c>
      <c r="C79" s="45" t="s">
        <v>139</v>
      </c>
      <c r="D79" s="35" t="s">
        <v>8</v>
      </c>
      <c r="E79" s="47">
        <v>47</v>
      </c>
      <c r="F79" s="47">
        <v>58</v>
      </c>
      <c r="G79" s="48">
        <v>51.13</v>
      </c>
      <c r="H79" s="35" t="s">
        <v>9</v>
      </c>
      <c r="I79" s="47">
        <v>1</v>
      </c>
      <c r="J79" s="47">
        <v>45</v>
      </c>
      <c r="K79" s="48">
        <v>55.55</v>
      </c>
      <c r="L79" s="60">
        <v>-1135.3800718608077</v>
      </c>
      <c r="M79" s="60">
        <v>-840.1984781575105</v>
      </c>
      <c r="N79" s="60">
        <v>159.75</v>
      </c>
      <c r="O79" s="56">
        <f t="shared" si="6"/>
        <v>524.1078</v>
      </c>
      <c r="P79" s="57">
        <f t="shared" si="7"/>
        <v>-1268.3199281391921</v>
      </c>
      <c r="Q79" s="57">
        <f t="shared" si="8"/>
        <v>840.1984781575105</v>
      </c>
      <c r="S79" s="41"/>
      <c r="T79" s="42"/>
      <c r="U79" s="42"/>
    </row>
    <row r="80" spans="1:19" ht="15">
      <c r="A80" s="30">
        <v>74</v>
      </c>
      <c r="B80" s="46" t="s">
        <v>142</v>
      </c>
      <c r="C80" s="45" t="s">
        <v>140</v>
      </c>
      <c r="D80" s="35" t="s">
        <v>8</v>
      </c>
      <c r="E80" s="47">
        <v>47</v>
      </c>
      <c r="F80" s="47">
        <v>58</v>
      </c>
      <c r="G80" s="48">
        <v>51.9</v>
      </c>
      <c r="H80" s="35" t="s">
        <v>9</v>
      </c>
      <c r="I80" s="47">
        <v>1</v>
      </c>
      <c r="J80" s="47">
        <v>45</v>
      </c>
      <c r="K80" s="48">
        <v>58.66</v>
      </c>
      <c r="L80" s="60">
        <v>-1066.6435119560304</v>
      </c>
      <c r="M80" s="60">
        <v>-840.7137115312074</v>
      </c>
      <c r="N80" s="60">
        <v>159.75</v>
      </c>
      <c r="O80" s="56">
        <f t="shared" si="6"/>
        <v>524.1078</v>
      </c>
      <c r="P80" s="57">
        <f t="shared" si="7"/>
        <v>-1337.0564880439695</v>
      </c>
      <c r="Q80" s="57">
        <f t="shared" si="8"/>
        <v>840.7137115312074</v>
      </c>
      <c r="S80" s="43"/>
    </row>
    <row r="81" spans="1:19" ht="15">
      <c r="A81" s="30">
        <v>75</v>
      </c>
      <c r="B81" s="46" t="s">
        <v>171</v>
      </c>
      <c r="C81" s="45" t="s">
        <v>141</v>
      </c>
      <c r="D81" s="35" t="s">
        <v>8</v>
      </c>
      <c r="E81" s="47">
        <v>47</v>
      </c>
      <c r="F81" s="47">
        <v>58</v>
      </c>
      <c r="G81" s="48">
        <v>53.137</v>
      </c>
      <c r="H81" s="35" t="s">
        <v>9</v>
      </c>
      <c r="I81" s="47">
        <v>1</v>
      </c>
      <c r="J81" s="47">
        <v>45</v>
      </c>
      <c r="K81" s="48">
        <v>58.039</v>
      </c>
      <c r="L81" s="60">
        <v>-1065.2033552904854</v>
      </c>
      <c r="M81" s="60">
        <v>-800.418723541413</v>
      </c>
      <c r="N81" s="60">
        <v>154.245</v>
      </c>
      <c r="O81" s="56">
        <f t="shared" si="6"/>
        <v>506.04699600000004</v>
      </c>
      <c r="P81" s="57">
        <f t="shared" si="7"/>
        <v>-1338.4966447095144</v>
      </c>
      <c r="Q81" s="57">
        <f t="shared" si="8"/>
        <v>800.418723541413</v>
      </c>
      <c r="S81" s="43"/>
    </row>
    <row r="82" spans="1:19" ht="15">
      <c r="A82" s="30">
        <v>76</v>
      </c>
      <c r="B82" s="46" t="s">
        <v>171</v>
      </c>
      <c r="C82" s="45" t="s">
        <v>149</v>
      </c>
      <c r="D82" s="35" t="s">
        <v>8</v>
      </c>
      <c r="E82" s="47">
        <v>47</v>
      </c>
      <c r="F82" s="47">
        <v>58</v>
      </c>
      <c r="G82" s="48">
        <v>51.177</v>
      </c>
      <c r="H82" s="35" t="s">
        <v>9</v>
      </c>
      <c r="I82" s="47">
        <v>1</v>
      </c>
      <c r="J82" s="47">
        <v>45</v>
      </c>
      <c r="K82" s="48">
        <v>59.075</v>
      </c>
      <c r="L82" s="60">
        <v>-1066.4764492999968</v>
      </c>
      <c r="M82" s="60">
        <v>-864.629447931695</v>
      </c>
      <c r="N82" s="60">
        <v>151.383</v>
      </c>
      <c r="O82" s="56">
        <f t="shared" si="6"/>
        <v>496.65734640000005</v>
      </c>
      <c r="P82" s="57">
        <f t="shared" si="7"/>
        <v>-1337.223550700003</v>
      </c>
      <c r="Q82" s="57">
        <f t="shared" si="8"/>
        <v>864.629447931695</v>
      </c>
      <c r="S82" s="43"/>
    </row>
    <row r="83" spans="1:19" ht="15">
      <c r="A83" s="30">
        <v>77</v>
      </c>
      <c r="B83" s="46" t="s">
        <v>171</v>
      </c>
      <c r="C83" s="45" t="s">
        <v>150</v>
      </c>
      <c r="D83" s="35" t="s">
        <v>8</v>
      </c>
      <c r="E83" s="47">
        <v>47</v>
      </c>
      <c r="F83" s="47">
        <v>58</v>
      </c>
      <c r="G83" s="48">
        <v>49.296</v>
      </c>
      <c r="H83" s="35" t="s">
        <v>9</v>
      </c>
      <c r="I83" s="47">
        <v>1</v>
      </c>
      <c r="J83" s="47">
        <v>45</v>
      </c>
      <c r="K83" s="48">
        <v>51.512</v>
      </c>
      <c r="L83" s="60">
        <v>-1233.7382087197102</v>
      </c>
      <c r="M83" s="60">
        <v>-863.6476600043625</v>
      </c>
      <c r="N83" s="60">
        <v>151.332</v>
      </c>
      <c r="O83" s="56">
        <f t="shared" si="6"/>
        <v>496.4900256</v>
      </c>
      <c r="P83" s="57">
        <f t="shared" si="7"/>
        <v>-1169.9617912802896</v>
      </c>
      <c r="Q83" s="57">
        <f t="shared" si="8"/>
        <v>863.6476600043625</v>
      </c>
      <c r="S83" s="43"/>
    </row>
    <row r="84" spans="1:19" ht="15">
      <c r="A84" s="30">
        <v>78</v>
      </c>
      <c r="B84" s="46" t="s">
        <v>171</v>
      </c>
      <c r="C84" s="45" t="s">
        <v>151</v>
      </c>
      <c r="D84" s="35" t="s">
        <v>8</v>
      </c>
      <c r="E84" s="47">
        <v>47</v>
      </c>
      <c r="F84" s="47">
        <v>58</v>
      </c>
      <c r="G84" s="48">
        <v>51.235</v>
      </c>
      <c r="H84" s="35" t="s">
        <v>9</v>
      </c>
      <c r="I84" s="47">
        <v>1</v>
      </c>
      <c r="J84" s="47">
        <v>45</v>
      </c>
      <c r="K84" s="48">
        <v>50.396</v>
      </c>
      <c r="L84" s="60">
        <v>-1234.226758741005</v>
      </c>
      <c r="M84" s="60">
        <v>-799.4292725458433</v>
      </c>
      <c r="N84" s="60">
        <v>154.258</v>
      </c>
      <c r="O84" s="56">
        <f t="shared" si="6"/>
        <v>506.08964640000005</v>
      </c>
      <c r="P84" s="57">
        <f t="shared" si="7"/>
        <v>-1169.473241258995</v>
      </c>
      <c r="Q84" s="57">
        <f t="shared" si="8"/>
        <v>799.4292725458433</v>
      </c>
      <c r="S84" s="43"/>
    </row>
    <row r="85" spans="1:19" ht="15">
      <c r="A85" s="30">
        <v>79</v>
      </c>
      <c r="B85" s="46" t="s">
        <v>48</v>
      </c>
      <c r="C85" s="45" t="s">
        <v>152</v>
      </c>
      <c r="D85" s="35" t="s">
        <v>8</v>
      </c>
      <c r="E85" s="47">
        <v>47</v>
      </c>
      <c r="F85" s="47">
        <v>59</v>
      </c>
      <c r="G85" s="48">
        <v>43.429</v>
      </c>
      <c r="H85" s="35" t="s">
        <v>9</v>
      </c>
      <c r="I85" s="47">
        <v>1</v>
      </c>
      <c r="J85" s="47">
        <v>47</v>
      </c>
      <c r="K85" s="48">
        <v>1.137</v>
      </c>
      <c r="L85" s="60">
        <v>707.0950080402102</v>
      </c>
      <c r="M85" s="60">
        <v>191.2958207411608</v>
      </c>
      <c r="N85" s="60">
        <v>144.529</v>
      </c>
      <c r="O85" s="56">
        <f t="shared" si="6"/>
        <v>474.1707432</v>
      </c>
      <c r="P85" s="57">
        <f t="shared" si="7"/>
        <v>-3110.79500804021</v>
      </c>
      <c r="Q85" s="57">
        <f t="shared" si="8"/>
        <v>-191.2958207411608</v>
      </c>
      <c r="S85" s="43"/>
    </row>
    <row r="86" spans="1:19" ht="15">
      <c r="A86" s="30">
        <v>80</v>
      </c>
      <c r="B86" s="46" t="s">
        <v>48</v>
      </c>
      <c r="C86" s="45" t="s">
        <v>153</v>
      </c>
      <c r="D86" s="35" t="s">
        <v>8</v>
      </c>
      <c r="E86" s="47">
        <v>47</v>
      </c>
      <c r="F86" s="47">
        <v>59</v>
      </c>
      <c r="G86" s="48">
        <v>43.365</v>
      </c>
      <c r="H86" s="35" t="s">
        <v>9</v>
      </c>
      <c r="I86" s="47">
        <v>1</v>
      </c>
      <c r="J86" s="47">
        <v>46</v>
      </c>
      <c r="K86" s="48">
        <v>46.298</v>
      </c>
      <c r="L86" s="60">
        <v>418.5631382058134</v>
      </c>
      <c r="M86" s="60">
        <v>297.9865653405145</v>
      </c>
      <c r="N86" s="60">
        <v>145.494</v>
      </c>
      <c r="O86" s="56">
        <f t="shared" si="6"/>
        <v>477.3367152</v>
      </c>
      <c r="P86" s="57">
        <f t="shared" si="7"/>
        <v>-2822.2631382058134</v>
      </c>
      <c r="Q86" s="57">
        <f t="shared" si="8"/>
        <v>-297.9865653405145</v>
      </c>
      <c r="S86" s="43"/>
    </row>
    <row r="87" spans="1:19" ht="15">
      <c r="A87" s="30">
        <v>81</v>
      </c>
      <c r="B87" s="46" t="s">
        <v>172</v>
      </c>
      <c r="C87" s="45" t="s">
        <v>154</v>
      </c>
      <c r="D87" s="35" t="s">
        <v>8</v>
      </c>
      <c r="E87" s="47">
        <v>47</v>
      </c>
      <c r="F87" s="47">
        <v>59</v>
      </c>
      <c r="G87" s="48">
        <v>42.739</v>
      </c>
      <c r="H87" s="35" t="s">
        <v>9</v>
      </c>
      <c r="I87" s="47">
        <v>1</v>
      </c>
      <c r="J87" s="47">
        <v>46</v>
      </c>
      <c r="K87" s="48">
        <v>44.651</v>
      </c>
      <c r="L87" s="60">
        <v>379.7660862862432</v>
      </c>
      <c r="M87" s="60">
        <v>291.9280742081395</v>
      </c>
      <c r="N87" s="60">
        <v>142.364</v>
      </c>
      <c r="O87" s="56">
        <f t="shared" si="6"/>
        <v>467.06781120000005</v>
      </c>
      <c r="P87" s="57">
        <f t="shared" si="7"/>
        <v>-2783.466086286243</v>
      </c>
      <c r="Q87" s="57">
        <f t="shared" si="8"/>
        <v>-291.9280742081395</v>
      </c>
      <c r="S87" s="43"/>
    </row>
    <row r="88" spans="1:19" ht="15">
      <c r="A88" s="30">
        <v>82</v>
      </c>
      <c r="B88" s="46" t="s">
        <v>173</v>
      </c>
      <c r="C88" s="45" t="s">
        <v>155</v>
      </c>
      <c r="D88" s="35" t="s">
        <v>8</v>
      </c>
      <c r="E88" s="47">
        <v>47</v>
      </c>
      <c r="F88" s="47">
        <v>59</v>
      </c>
      <c r="G88" s="48">
        <v>10.577</v>
      </c>
      <c r="H88" s="35" t="s">
        <v>9</v>
      </c>
      <c r="I88" s="47">
        <v>1</v>
      </c>
      <c r="J88" s="47">
        <v>45</v>
      </c>
      <c r="K88" s="48">
        <v>39.052</v>
      </c>
      <c r="L88" s="60">
        <v>-1243.3962070509833</v>
      </c>
      <c r="M88" s="60">
        <v>-157.44511402754148</v>
      </c>
      <c r="N88" s="60">
        <v>132.879</v>
      </c>
      <c r="O88" s="56">
        <f t="shared" si="6"/>
        <v>435.9494232</v>
      </c>
      <c r="P88" s="57">
        <f t="shared" si="7"/>
        <v>-1160.3037929490165</v>
      </c>
      <c r="Q88" s="57">
        <f t="shared" si="8"/>
        <v>157.44511402754148</v>
      </c>
      <c r="S88" s="43"/>
    </row>
    <row r="89" spans="1:19" ht="15">
      <c r="A89" s="30">
        <v>83</v>
      </c>
      <c r="B89" s="46" t="s">
        <v>174</v>
      </c>
      <c r="C89" s="45" t="s">
        <v>156</v>
      </c>
      <c r="D89" s="35" t="s">
        <v>8</v>
      </c>
      <c r="E89" s="47">
        <v>47</v>
      </c>
      <c r="F89" s="47">
        <v>59</v>
      </c>
      <c r="G89" s="48">
        <v>6.953</v>
      </c>
      <c r="H89" s="35" t="s">
        <v>9</v>
      </c>
      <c r="I89" s="47">
        <v>1</v>
      </c>
      <c r="J89" s="47">
        <v>44</v>
      </c>
      <c r="K89" s="48">
        <v>44.371</v>
      </c>
      <c r="L89" s="60">
        <v>-2343.6881400921266</v>
      </c>
      <c r="M89" s="60">
        <v>138.26187674772652</v>
      </c>
      <c r="N89" s="60">
        <v>134.943</v>
      </c>
      <c r="O89" s="56">
        <f t="shared" si="6"/>
        <v>442.72099440000005</v>
      </c>
      <c r="P89" s="57">
        <f t="shared" si="7"/>
        <v>-60.01185990787326</v>
      </c>
      <c r="Q89" s="57">
        <f t="shared" si="8"/>
        <v>-138.26187674772652</v>
      </c>
      <c r="S89" s="43"/>
    </row>
    <row r="90" spans="1:19" ht="15">
      <c r="A90" s="30">
        <v>84</v>
      </c>
      <c r="B90" s="46" t="s">
        <v>175</v>
      </c>
      <c r="C90" s="45" t="s">
        <v>157</v>
      </c>
      <c r="D90" s="35" t="s">
        <v>8</v>
      </c>
      <c r="E90" s="47">
        <v>47</v>
      </c>
      <c r="F90" s="47">
        <v>59</v>
      </c>
      <c r="G90" s="48">
        <v>5.799</v>
      </c>
      <c r="H90" s="35" t="s">
        <v>9</v>
      </c>
      <c r="I90" s="47">
        <v>1</v>
      </c>
      <c r="J90" s="47">
        <v>44</v>
      </c>
      <c r="K90" s="48">
        <v>35.758</v>
      </c>
      <c r="L90" s="60">
        <v>-2523.3713661202837</v>
      </c>
      <c r="M90" s="60">
        <v>168.01168034502015</v>
      </c>
      <c r="N90" s="60">
        <v>129.353</v>
      </c>
      <c r="O90" s="56">
        <f t="shared" si="6"/>
        <v>424.38132240000004</v>
      </c>
      <c r="P90" s="57">
        <f t="shared" si="7"/>
        <v>119.67136612028389</v>
      </c>
      <c r="Q90" s="57">
        <f t="shared" si="8"/>
        <v>-168.01168034502015</v>
      </c>
      <c r="S90" s="43"/>
    </row>
    <row r="91" spans="1:19" ht="15">
      <c r="A91" s="30">
        <v>85</v>
      </c>
      <c r="B91" s="46" t="s">
        <v>175</v>
      </c>
      <c r="C91" s="45" t="s">
        <v>158</v>
      </c>
      <c r="D91" s="35" t="s">
        <v>8</v>
      </c>
      <c r="E91" s="47">
        <v>47</v>
      </c>
      <c r="F91" s="47">
        <v>59</v>
      </c>
      <c r="G91" s="48">
        <v>4.806</v>
      </c>
      <c r="H91" s="35" t="s">
        <v>9</v>
      </c>
      <c r="I91" s="47">
        <v>1</v>
      </c>
      <c r="J91" s="47">
        <v>44</v>
      </c>
      <c r="K91" s="48">
        <v>35.241</v>
      </c>
      <c r="L91" s="60">
        <v>-2544.231378139714</v>
      </c>
      <c r="M91" s="60">
        <v>143.09425334503996</v>
      </c>
      <c r="N91" s="60">
        <v>129.029</v>
      </c>
      <c r="O91" s="56">
        <f t="shared" si="6"/>
        <v>423.3183432</v>
      </c>
      <c r="P91" s="57">
        <f t="shared" si="7"/>
        <v>140.53137813971398</v>
      </c>
      <c r="Q91" s="57">
        <f t="shared" si="8"/>
        <v>-143.09425334503996</v>
      </c>
      <c r="S91" s="43"/>
    </row>
    <row r="92" spans="1:19" ht="15">
      <c r="A92" s="30">
        <v>86</v>
      </c>
      <c r="B92" s="46" t="s">
        <v>134</v>
      </c>
      <c r="C92" s="45" t="s">
        <v>159</v>
      </c>
      <c r="D92" s="35" t="s">
        <v>8</v>
      </c>
      <c r="E92" s="47">
        <v>47</v>
      </c>
      <c r="F92" s="47">
        <v>59</v>
      </c>
      <c r="G92" s="48">
        <v>22.022</v>
      </c>
      <c r="H92" s="35" t="s">
        <v>9</v>
      </c>
      <c r="I92" s="47">
        <v>1</v>
      </c>
      <c r="J92" s="47">
        <v>47</v>
      </c>
      <c r="K92" s="48">
        <v>49.452</v>
      </c>
      <c r="L92" s="60">
        <v>1411.2148710475035</v>
      </c>
      <c r="M92" s="60">
        <v>-780.7204977620768</v>
      </c>
      <c r="N92" s="60">
        <v>161.907</v>
      </c>
      <c r="O92" s="56">
        <f t="shared" si="6"/>
        <v>531.1844856</v>
      </c>
      <c r="P92" s="57">
        <f t="shared" si="7"/>
        <v>-3814.9148710475033</v>
      </c>
      <c r="Q92" s="57">
        <f t="shared" si="8"/>
        <v>780.7204977620768</v>
      </c>
      <c r="S92" s="43"/>
    </row>
    <row r="93" spans="1:19" ht="15">
      <c r="A93" s="30">
        <v>87</v>
      </c>
      <c r="B93" s="46" t="s">
        <v>48</v>
      </c>
      <c r="C93" s="45" t="s">
        <v>160</v>
      </c>
      <c r="D93" s="35" t="s">
        <v>8</v>
      </c>
      <c r="E93" s="47">
        <v>47</v>
      </c>
      <c r="F93" s="47">
        <v>58</v>
      </c>
      <c r="G93" s="48">
        <v>44.262</v>
      </c>
      <c r="H93" s="35" t="s">
        <v>9</v>
      </c>
      <c r="I93" s="47">
        <v>1</v>
      </c>
      <c r="J93" s="47">
        <v>44</v>
      </c>
      <c r="K93" s="48">
        <v>16.731</v>
      </c>
      <c r="L93" s="60">
        <v>-3127.519902356901</v>
      </c>
      <c r="M93" s="60">
        <v>-314.88894510008157</v>
      </c>
      <c r="N93" s="60">
        <v>142.528</v>
      </c>
      <c r="O93" s="56">
        <f t="shared" si="6"/>
        <v>467.6058624</v>
      </c>
      <c r="P93" s="57">
        <f t="shared" si="7"/>
        <v>723.8199023569014</v>
      </c>
      <c r="Q93" s="57">
        <f t="shared" si="8"/>
        <v>314.88894510008157</v>
      </c>
      <c r="S93" s="43"/>
    </row>
    <row r="94" spans="2:19" ht="12.75">
      <c r="B94" s="44"/>
      <c r="S94" s="43"/>
    </row>
    <row r="95" spans="2:19" ht="12.75">
      <c r="B95" s="44"/>
      <c r="S95" s="43"/>
    </row>
    <row r="96" spans="2:19" ht="12.75">
      <c r="B96" s="44"/>
      <c r="S96" s="43"/>
    </row>
    <row r="97" spans="2:19" ht="12.75">
      <c r="B97" s="44"/>
      <c r="S97" s="43"/>
    </row>
    <row r="98" ht="12.75">
      <c r="S98" s="43"/>
    </row>
    <row r="99" ht="12.75">
      <c r="S99" s="43"/>
    </row>
    <row r="100" ht="12.75">
      <c r="S100" s="43"/>
    </row>
    <row r="101" ht="12.75">
      <c r="S101" s="43"/>
    </row>
    <row r="102" ht="12.75">
      <c r="S102" s="43"/>
    </row>
    <row r="103" ht="12.75">
      <c r="S103" s="43"/>
    </row>
    <row r="104" ht="12.75">
      <c r="S104" s="43"/>
    </row>
    <row r="105" ht="12.75">
      <c r="S105" s="43"/>
    </row>
    <row r="106" ht="12.75">
      <c r="S106" s="43"/>
    </row>
    <row r="107" ht="12.75">
      <c r="S107" s="43"/>
    </row>
    <row r="108" ht="12.75">
      <c r="S108" s="43"/>
    </row>
    <row r="109" ht="12.75">
      <c r="S109" s="43"/>
    </row>
  </sheetData>
  <sheetProtection/>
  <mergeCells count="8">
    <mergeCell ref="F2:Q2"/>
    <mergeCell ref="A4:A5"/>
    <mergeCell ref="B4:B5"/>
    <mergeCell ref="C4:C5"/>
    <mergeCell ref="D4:K4"/>
    <mergeCell ref="N4:O4"/>
    <mergeCell ref="D5:G5"/>
    <mergeCell ref="H5:K5"/>
  </mergeCells>
  <conditionalFormatting sqref="L7:N43 B7:C43 B53:C72 L53:N72">
    <cfRule type="expression" priority="2" dxfId="0" stopIfTrue="1">
      <formula>N($Y7)&gt;=1</formula>
    </cfRule>
  </conditionalFormatting>
  <conditionalFormatting sqref="B73:C77 L73:N77 D83:K83 D84:D93 H84:H93 A83:A93 A7:A81 D7:K81 O7:Q77">
    <cfRule type="expression" priority="3" dxfId="0" stopIfTrue="1">
      <formula>N(#REF!)&gt;=1</formula>
    </cfRule>
  </conditionalFormatting>
  <conditionalFormatting sqref="D82:K82 A82">
    <cfRule type="expression" priority="1" dxfId="0" stopIfTrue="1">
      <formula>N(#REF!)&gt;=1</formula>
    </cfRule>
  </conditionalFormatting>
  <conditionalFormatting sqref="B44:C44 L44:N44">
    <cfRule type="expression" priority="5" dxfId="0" stopIfTrue="1">
      <formula>N($Y52)&gt;=1</formula>
    </cfRule>
  </conditionalFormatting>
  <conditionalFormatting sqref="B45:C45 L45:N45">
    <cfRule type="expression" priority="8" dxfId="0" stopIfTrue="1">
      <formula>N('LFOJ 2018'!#REF!)&gt;=1</formula>
    </cfRule>
  </conditionalFormatting>
  <conditionalFormatting sqref="B48:C48 L48:N48">
    <cfRule type="expression" priority="11" dxfId="0" stopIfTrue="1">
      <formula>N('LFOJ 2018'!#REF!)&gt;=1</formula>
    </cfRule>
  </conditionalFormatting>
  <conditionalFormatting sqref="B49:C49 L49:N49">
    <cfRule type="expression" priority="12" dxfId="0" stopIfTrue="1">
      <formula>N('LFOJ 2018'!#REF!)&gt;=1</formula>
    </cfRule>
  </conditionalFormatting>
  <conditionalFormatting sqref="B50:C50 L50:N50">
    <cfRule type="expression" priority="14" dxfId="0" stopIfTrue="1">
      <formula>N('LFOJ 2018'!#REF!)&gt;=1</formula>
    </cfRule>
  </conditionalFormatting>
  <conditionalFormatting sqref="B51:C51 L51:N51">
    <cfRule type="expression" priority="16" dxfId="0" stopIfTrue="1">
      <formula>N('LFOJ 2018'!#REF!)&gt;=1</formula>
    </cfRule>
  </conditionalFormatting>
  <conditionalFormatting sqref="B52:C52 L52:N52">
    <cfRule type="expression" priority="18" dxfId="0" stopIfTrue="1">
      <formula>N('LFOJ 2018'!#REF!)&gt;=1</formula>
    </cfRule>
  </conditionalFormatting>
  <conditionalFormatting sqref="B46:C47 L46:N47">
    <cfRule type="expression" priority="19" dxfId="0" stopIfTrue="1">
      <formula>N('LFOJ 2018'!#REF!)&gt;=1</formula>
    </cfRule>
  </conditionalFormatting>
  <printOptions/>
  <pageMargins left="0.5905511811023623" right="0.15748031496062992" top="0.953125" bottom="0.5905511811023623" header="0.4330708661417323" footer="0.5118110236220472"/>
  <pageSetup horizontalDpi="600" verticalDpi="600" orientation="landscape" paperSize="9" scale="61" r:id="rId1"/>
  <headerFooter alignWithMargins="0">
    <oddHeader>&amp;Ldate de mise à jour: 12/11/2018
2018 v1.0 nouveau fichier
&amp;C&amp;"Arial,Gras"&amp;12FICHIER OBSTACLES ORLEANS BRICY
 (LFOJ )
ORIGINE : 28 GG
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zoomScaleSheetLayoutView="100" zoomScalePageLayoutView="0" workbookViewId="0" topLeftCell="B1">
      <selection activeCell="T28" sqref="T28"/>
    </sheetView>
  </sheetViews>
  <sheetFormatPr defaultColWidth="11.421875" defaultRowHeight="12.75"/>
  <cols>
    <col min="1" max="1" width="4.140625" style="3" bestFit="1" customWidth="1"/>
    <col min="2" max="2" width="5.57421875" style="3" bestFit="1" customWidth="1"/>
    <col min="3" max="3" width="4.421875" style="3" bestFit="1" customWidth="1"/>
    <col min="4" max="4" width="13.28125" style="3" customWidth="1"/>
    <col min="5" max="5" width="4.57421875" style="3" bestFit="1" customWidth="1"/>
    <col min="6" max="6" width="4.140625" style="3" customWidth="1"/>
    <col min="7" max="7" width="4.00390625" style="3" bestFit="1" customWidth="1"/>
    <col min="8" max="8" width="7.57421875" style="3" bestFit="1" customWidth="1"/>
    <col min="9" max="9" width="4.7109375" style="3" customWidth="1"/>
    <col min="10" max="10" width="8.28125" style="9" customWidth="1"/>
    <col min="11" max="11" width="24.00390625" style="9" customWidth="1"/>
    <col min="12" max="12" width="13.7109375" style="12" bestFit="1" customWidth="1"/>
    <col min="13" max="13" width="12.00390625" style="12" bestFit="1" customWidth="1"/>
    <col min="14" max="14" width="7.421875" style="9" customWidth="1"/>
    <col min="15" max="15" width="6.28125" style="9" customWidth="1"/>
    <col min="16" max="16" width="5.140625" style="9" customWidth="1"/>
    <col min="17" max="17" width="13.140625" style="9" bestFit="1" customWidth="1"/>
  </cols>
  <sheetData>
    <row r="1" spans="1:17" ht="12.75">
      <c r="A1" s="8" t="s">
        <v>21</v>
      </c>
      <c r="B1" s="8" t="s">
        <v>15</v>
      </c>
      <c r="C1" s="7" t="s">
        <v>16</v>
      </c>
      <c r="D1" s="7" t="s">
        <v>23</v>
      </c>
      <c r="E1" s="8" t="s">
        <v>24</v>
      </c>
      <c r="F1" s="8" t="s">
        <v>15</v>
      </c>
      <c r="G1" s="7" t="s">
        <v>16</v>
      </c>
      <c r="H1" s="7" t="s">
        <v>23</v>
      </c>
      <c r="I1" s="6"/>
      <c r="J1" s="9" t="s">
        <v>0</v>
      </c>
      <c r="K1" s="9" t="s">
        <v>22</v>
      </c>
      <c r="L1" s="12" t="s">
        <v>25</v>
      </c>
      <c r="M1" s="12" t="s">
        <v>26</v>
      </c>
      <c r="N1" s="12"/>
      <c r="O1" s="12"/>
      <c r="P1" s="12"/>
      <c r="Q1" s="11" t="s">
        <v>27</v>
      </c>
    </row>
    <row r="2" spans="1:17" ht="12.75">
      <c r="A2" s="2" t="s">
        <v>8</v>
      </c>
      <c r="B2" s="4">
        <f>'LFOJ 2018'!E7</f>
        <v>47</v>
      </c>
      <c r="C2" s="4">
        <f>'LFOJ 2018'!F7</f>
        <v>59</v>
      </c>
      <c r="D2" s="61">
        <f>'LFOJ 2018'!G7</f>
        <v>15.8083</v>
      </c>
      <c r="E2" s="2" t="s">
        <v>9</v>
      </c>
      <c r="F2" s="4">
        <f>'LFOJ 2018'!I7</f>
        <v>1</v>
      </c>
      <c r="G2" s="4">
        <f>'LFOJ 2018'!J7</f>
        <v>45</v>
      </c>
      <c r="H2" s="61">
        <f>'LFOJ 2018'!K7</f>
        <v>38.194</v>
      </c>
      <c r="I2" s="5"/>
      <c r="J2" s="9" t="str">
        <f>'LFOJ 2018'!C7</f>
        <v>OJ050</v>
      </c>
      <c r="K2" s="9" t="str">
        <f>'LFOJ 2018'!B7</f>
        <v>ARP</v>
      </c>
      <c r="L2" s="13">
        <f>IF((A2="N"),1,-1)*(B2+C2/60+D2/3600)</f>
        <v>47.98772452777778</v>
      </c>
      <c r="M2" s="13">
        <f>IF((E2="E"),1,-1)*(F2+G2/60+H2/3600)</f>
        <v>1.7606094444444444</v>
      </c>
      <c r="N2" s="10"/>
      <c r="O2" s="10"/>
      <c r="P2" s="10"/>
      <c r="Q2" s="62">
        <f>'LFOJ 2018'!N7</f>
        <v>123.12</v>
      </c>
    </row>
    <row r="3" spans="1:17" ht="12.75">
      <c r="A3" s="2" t="s">
        <v>8</v>
      </c>
      <c r="B3" s="4">
        <f>'LFOJ 2018'!E8</f>
        <v>47</v>
      </c>
      <c r="C3" s="4">
        <f>'LFOJ 2018'!F8</f>
        <v>59</v>
      </c>
      <c r="D3" s="61">
        <f>'LFOJ 2018'!G8</f>
        <v>2.0786</v>
      </c>
      <c r="E3" s="2" t="s">
        <v>9</v>
      </c>
      <c r="F3" s="4">
        <f>'LFOJ 2018'!I8</f>
        <v>1</v>
      </c>
      <c r="G3" s="4">
        <f>'LFOJ 2018'!J8</f>
        <v>44</v>
      </c>
      <c r="H3" s="61">
        <f>'LFOJ 2018'!K8</f>
        <v>44.019</v>
      </c>
      <c r="I3" s="5"/>
      <c r="J3" s="9" t="str">
        <f>'LFOJ 2018'!C8</f>
        <v>OJ100</v>
      </c>
      <c r="K3" s="9" t="str">
        <f>'LFOJ 2018'!B8</f>
        <v>SEUIL 07</v>
      </c>
      <c r="L3" s="13">
        <f>IF((A3="N"),1,-1)*(B3+C3/60+D3/3600)</f>
        <v>47.98391072222222</v>
      </c>
      <c r="M3" s="13">
        <f>IF((E3="E"),1,-1)*(F3+G3/60+H3/3600)</f>
        <v>1.7455608333333335</v>
      </c>
      <c r="N3" s="10"/>
      <c r="O3" s="10"/>
      <c r="P3" s="10"/>
      <c r="Q3" s="62">
        <f>'LFOJ 2018'!N8</f>
        <v>125.53</v>
      </c>
    </row>
    <row r="4" spans="1:17" ht="12.75">
      <c r="A4" s="2" t="s">
        <v>8</v>
      </c>
      <c r="B4" s="4">
        <f>'LFOJ 2018'!E9</f>
        <v>47</v>
      </c>
      <c r="C4" s="4">
        <f>'LFOJ 2018'!F9</f>
        <v>59</v>
      </c>
      <c r="D4" s="61">
        <f>'LFOJ 2018'!G9</f>
        <v>29.5562</v>
      </c>
      <c r="E4" s="2" t="s">
        <v>9</v>
      </c>
      <c r="F4" s="4">
        <f>'LFOJ 2018'!I9</f>
        <v>1</v>
      </c>
      <c r="G4" s="4">
        <f>'LFOJ 2018'!J9</f>
        <v>46</v>
      </c>
      <c r="H4" s="61">
        <f>'LFOJ 2018'!K9</f>
        <v>32.4801</v>
      </c>
      <c r="J4" s="9" t="str">
        <f>'LFOJ 2018'!C9</f>
        <v>OJ105</v>
      </c>
      <c r="K4" s="9" t="str">
        <f>'LFOJ 2018'!B9</f>
        <v>SEUIL 25</v>
      </c>
      <c r="L4" s="13">
        <f aca="true" t="shared" si="0" ref="L4:L25">IF((A4="N"),1,-1)*(B4+C4/60+D4/3600)</f>
        <v>47.99154338888889</v>
      </c>
      <c r="M4" s="13">
        <f aca="true" t="shared" si="1" ref="M4:M25">IF((E4="E"),1,-1)*(F4+G4/60+H4/3600)</f>
        <v>1.7756889166666665</v>
      </c>
      <c r="N4" s="10"/>
      <c r="O4" s="10"/>
      <c r="P4" s="10"/>
      <c r="Q4" s="62">
        <f>'LFOJ 2018'!N9</f>
        <v>121.745</v>
      </c>
    </row>
    <row r="5" spans="1:17" ht="12.75">
      <c r="A5" s="2" t="s">
        <v>8</v>
      </c>
      <c r="B5" s="4">
        <f>'LFOJ 2018'!E10</f>
        <v>47</v>
      </c>
      <c r="C5" s="4">
        <f>'LFOJ 2018'!F10</f>
        <v>59</v>
      </c>
      <c r="D5" s="61">
        <f>'LFOJ 2018'!G10</f>
        <v>21.7</v>
      </c>
      <c r="E5" s="2" t="s">
        <v>9</v>
      </c>
      <c r="F5" s="4">
        <f>'LFOJ 2018'!I10</f>
        <v>1</v>
      </c>
      <c r="G5" s="4">
        <f>'LFOJ 2018'!J10</f>
        <v>46</v>
      </c>
      <c r="H5" s="61">
        <f>'LFOJ 2018'!K10</f>
        <v>19.06</v>
      </c>
      <c r="J5" s="9" t="str">
        <f>'LFOJ 2018'!C10</f>
        <v>OJ203-1</v>
      </c>
      <c r="K5" s="9" t="str">
        <f>'LFOJ 2018'!B10</f>
        <v>GLIDE</v>
      </c>
      <c r="L5" s="13">
        <f t="shared" si="0"/>
        <v>47.989361111111116</v>
      </c>
      <c r="M5" s="13">
        <f t="shared" si="1"/>
        <v>1.771961111111111</v>
      </c>
      <c r="N5" s="10"/>
      <c r="O5" s="10"/>
      <c r="P5" s="10"/>
      <c r="Q5" s="62">
        <f>'LFOJ 2018'!N10</f>
        <v>137.3</v>
      </c>
    </row>
    <row r="6" spans="1:17" ht="12.75">
      <c r="A6" s="2" t="s">
        <v>8</v>
      </c>
      <c r="B6" s="4">
        <f>'LFOJ 2018'!E11</f>
        <v>47</v>
      </c>
      <c r="C6" s="4">
        <f>'LFOJ 2018'!F11</f>
        <v>59</v>
      </c>
      <c r="D6" s="61">
        <f>'LFOJ 2018'!G11</f>
        <v>21.7</v>
      </c>
      <c r="E6" s="2" t="s">
        <v>9</v>
      </c>
      <c r="F6" s="4">
        <f>'LFOJ 2018'!I11</f>
        <v>1</v>
      </c>
      <c r="G6" s="4">
        <f>'LFOJ 2018'!J11</f>
        <v>46</v>
      </c>
      <c r="H6" s="61">
        <f>'LFOJ 2018'!K11</f>
        <v>19.06</v>
      </c>
      <c r="J6" s="9" t="str">
        <f>'LFOJ 2018'!C11</f>
        <v>OJ203-2</v>
      </c>
      <c r="K6" s="9" t="str">
        <f>'LFOJ 2018'!B11</f>
        <v>GLIDE</v>
      </c>
      <c r="L6" s="13">
        <f t="shared" si="0"/>
        <v>47.989361111111116</v>
      </c>
      <c r="M6" s="13">
        <f t="shared" si="1"/>
        <v>1.771961111111111</v>
      </c>
      <c r="N6" s="10"/>
      <c r="O6" s="10"/>
      <c r="P6" s="10"/>
      <c r="Q6" s="62">
        <f>'LFOJ 2018'!N11</f>
        <v>122.358</v>
      </c>
    </row>
    <row r="7" spans="1:17" ht="12.75">
      <c r="A7" s="2" t="s">
        <v>8</v>
      </c>
      <c r="B7" s="4">
        <f>'LFOJ 2018'!E12</f>
        <v>47</v>
      </c>
      <c r="C7" s="4">
        <f>'LFOJ 2018'!F12</f>
        <v>59</v>
      </c>
      <c r="D7" s="61">
        <f>'LFOJ 2018'!G12</f>
        <v>41.524</v>
      </c>
      <c r="E7" s="2" t="s">
        <v>9</v>
      </c>
      <c r="F7" s="4">
        <f>'LFOJ 2018'!I12</f>
        <v>1</v>
      </c>
      <c r="G7" s="4">
        <f>'LFOJ 2018'!J12</f>
        <v>47</v>
      </c>
      <c r="H7" s="61">
        <f>'LFOJ 2018'!K12</f>
        <v>19.79</v>
      </c>
      <c r="J7" s="9" t="str">
        <f>'LFOJ 2018'!C12</f>
        <v>OJ204</v>
      </c>
      <c r="K7" s="9" t="str">
        <f>'LFOJ 2018'!B12</f>
        <v>MIDDLE MARKER</v>
      </c>
      <c r="L7" s="13">
        <f t="shared" si="0"/>
        <v>47.99486777777778</v>
      </c>
      <c r="M7" s="13">
        <f t="shared" si="1"/>
        <v>1.7888305555555555</v>
      </c>
      <c r="N7" s="10"/>
      <c r="O7" s="10"/>
      <c r="P7" s="10"/>
      <c r="Q7" s="62">
        <f>'LFOJ 2018'!N12</f>
        <v>125.65448</v>
      </c>
    </row>
    <row r="8" spans="1:17" ht="12.75">
      <c r="A8" s="2" t="s">
        <v>8</v>
      </c>
      <c r="B8" s="4">
        <f>'LFOJ 2018'!E13</f>
        <v>47</v>
      </c>
      <c r="C8" s="4">
        <f>'LFOJ 2018'!F13</f>
        <v>58</v>
      </c>
      <c r="D8" s="61">
        <f>'LFOJ 2018'!G13</f>
        <v>59.085</v>
      </c>
      <c r="E8" s="2" t="s">
        <v>9</v>
      </c>
      <c r="F8" s="4">
        <f>'LFOJ 2018'!I13</f>
        <v>1</v>
      </c>
      <c r="G8" s="4">
        <f>'LFOJ 2018'!J13</f>
        <v>44</v>
      </c>
      <c r="H8" s="61">
        <f>'LFOJ 2018'!K13</f>
        <v>32.2</v>
      </c>
      <c r="J8" s="9" t="str">
        <f>'LFOJ 2018'!C13</f>
        <v>OJ404</v>
      </c>
      <c r="K8" s="9" t="str">
        <f>'LFOJ 2018'!B13</f>
        <v>LOCALIZER</v>
      </c>
      <c r="L8" s="13">
        <f t="shared" si="0"/>
        <v>47.98307916666667</v>
      </c>
      <c r="M8" s="13">
        <f t="shared" si="1"/>
        <v>1.7422777777777778</v>
      </c>
      <c r="N8" s="10"/>
      <c r="O8" s="10"/>
      <c r="P8" s="10"/>
      <c r="Q8" s="62">
        <f>'LFOJ 2018'!N13</f>
        <v>128.408</v>
      </c>
    </row>
    <row r="9" spans="1:17" ht="12.75">
      <c r="A9" s="2" t="s">
        <v>8</v>
      </c>
      <c r="B9" s="4">
        <f>'LFOJ 2018'!E14</f>
        <v>48</v>
      </c>
      <c r="C9" s="4" t="str">
        <f>'LFOJ 2018'!F14</f>
        <v>00</v>
      </c>
      <c r="D9" s="61">
        <f>'LFOJ 2018'!G14</f>
        <v>4.547</v>
      </c>
      <c r="E9" s="2" t="s">
        <v>9</v>
      </c>
      <c r="F9" s="4">
        <f>'LFOJ 2018'!I14</f>
        <v>1</v>
      </c>
      <c r="G9" s="4">
        <f>'LFOJ 2018'!J14</f>
        <v>46</v>
      </c>
      <c r="H9" s="61">
        <f>'LFOJ 2018'!K14</f>
        <v>7.431</v>
      </c>
      <c r="J9" s="9" t="str">
        <f>'LFOJ 2018'!C14</f>
        <v>OJ405</v>
      </c>
      <c r="K9" s="9" t="str">
        <f>'LFOJ 2018'!B14</f>
        <v>LOCATOR NDB</v>
      </c>
      <c r="L9" s="13">
        <f t="shared" si="0"/>
        <v>48.001263055555555</v>
      </c>
      <c r="M9" s="13">
        <f t="shared" si="1"/>
        <v>1.7687308333333334</v>
      </c>
      <c r="N9" s="10"/>
      <c r="O9" s="10"/>
      <c r="P9" s="10"/>
      <c r="Q9" s="62">
        <f>'LFOJ 2018'!N14</f>
        <v>136.33</v>
      </c>
    </row>
    <row r="10" spans="1:17" ht="12.75">
      <c r="A10" s="2" t="s">
        <v>8</v>
      </c>
      <c r="B10" s="4">
        <f>'LFOJ 2018'!E15</f>
        <v>47</v>
      </c>
      <c r="C10" s="4">
        <f>'LFOJ 2018'!F15</f>
        <v>59</v>
      </c>
      <c r="D10" s="61">
        <f>'LFOJ 2018'!G15</f>
        <v>41.224</v>
      </c>
      <c r="E10" s="2" t="s">
        <v>9</v>
      </c>
      <c r="F10" s="4">
        <f>'LFOJ 2018'!I15</f>
        <v>1</v>
      </c>
      <c r="G10" s="4">
        <f>'LFOJ 2018'!J15</f>
        <v>45</v>
      </c>
      <c r="H10" s="61">
        <f>'LFOJ 2018'!K15</f>
        <v>58.649</v>
      </c>
      <c r="J10" s="9" t="str">
        <f>'LFOJ 2018'!C15</f>
        <v>OJ406</v>
      </c>
      <c r="K10" s="9" t="str">
        <f>'LFOJ 2018'!B15</f>
        <v>RADAR ALADIN</v>
      </c>
      <c r="L10" s="13">
        <f>IF((A10="N"),1,-1)*(B10+C10/60+D10/3600)</f>
        <v>47.99478444444445</v>
      </c>
      <c r="M10" s="13">
        <f>IF((E10="E"),1,-1)*(F10+G10/60+H10/3600)</f>
        <v>1.766291388888889</v>
      </c>
      <c r="N10" s="10"/>
      <c r="O10" s="10"/>
      <c r="P10" s="10"/>
      <c r="Q10" s="62">
        <f>'LFOJ 2018'!N15</f>
        <v>143.825</v>
      </c>
    </row>
    <row r="11" spans="1:17" ht="12.75">
      <c r="A11" s="2" t="s">
        <v>8</v>
      </c>
      <c r="B11" s="4">
        <f>'LFOJ 2018'!E16</f>
        <v>47</v>
      </c>
      <c r="C11" s="4">
        <f>'LFOJ 2018'!F16</f>
        <v>58</v>
      </c>
      <c r="D11" s="61">
        <f>'LFOJ 2018'!G16</f>
        <v>52.167</v>
      </c>
      <c r="E11" s="2" t="s">
        <v>9</v>
      </c>
      <c r="F11" s="4">
        <f>'LFOJ 2018'!I16</f>
        <v>1</v>
      </c>
      <c r="G11" s="4">
        <f>'LFOJ 2018'!J16</f>
        <v>46</v>
      </c>
      <c r="H11" s="61">
        <f>'LFOJ 2018'!K16</f>
        <v>12.805</v>
      </c>
      <c r="J11" s="9" t="str">
        <f>'LFOJ 2018'!C16</f>
        <v>OJ407</v>
      </c>
      <c r="K11" s="9" t="str">
        <f>'LFOJ 2018'!B16</f>
        <v>PHARE IDENTIFICATION</v>
      </c>
      <c r="L11" s="13">
        <f t="shared" si="0"/>
        <v>47.9811575</v>
      </c>
      <c r="M11" s="13">
        <f t="shared" si="1"/>
        <v>1.7702236111111112</v>
      </c>
      <c r="N11" s="10"/>
      <c r="O11" s="10"/>
      <c r="P11" s="10"/>
      <c r="Q11" s="62">
        <f>'LFOJ 2018'!N16</f>
        <v>141.015</v>
      </c>
    </row>
    <row r="12" spans="1:17" ht="12.75">
      <c r="A12" s="2" t="s">
        <v>8</v>
      </c>
      <c r="B12" s="4">
        <f>'LFOJ 2018'!E17</f>
        <v>47</v>
      </c>
      <c r="C12" s="4">
        <f>'LFOJ 2018'!F17</f>
        <v>59</v>
      </c>
      <c r="D12" s="61">
        <f>'LFOJ 2018'!G17</f>
        <v>18.38</v>
      </c>
      <c r="E12" s="2" t="s">
        <v>9</v>
      </c>
      <c r="F12" s="4">
        <f>'LFOJ 2018'!I17</f>
        <v>1</v>
      </c>
      <c r="G12" s="4">
        <f>'LFOJ 2018'!J17</f>
        <v>46</v>
      </c>
      <c r="H12" s="61">
        <f>'LFOJ 2018'!K17</f>
        <v>4.58</v>
      </c>
      <c r="J12" s="9" t="str">
        <f>'LFOJ 2018'!C17</f>
        <v>OJ408</v>
      </c>
      <c r="K12" s="9" t="str">
        <f>'LFOJ 2018'!B17</f>
        <v>ANTENNE GONIO.NG</v>
      </c>
      <c r="L12" s="13">
        <f t="shared" si="0"/>
        <v>47.988438888888886</v>
      </c>
      <c r="M12" s="13">
        <f t="shared" si="1"/>
        <v>1.7679388888888887</v>
      </c>
      <c r="N12" s="10"/>
      <c r="O12" s="10"/>
      <c r="P12" s="10"/>
      <c r="Q12" s="62">
        <f>'LFOJ 2018'!N17</f>
        <v>136.1</v>
      </c>
    </row>
    <row r="13" spans="1:17" ht="12.75">
      <c r="A13" s="2" t="s">
        <v>8</v>
      </c>
      <c r="B13" s="4">
        <f>'LFOJ 2018'!E18</f>
        <v>47</v>
      </c>
      <c r="C13" s="4">
        <f>'LFOJ 2018'!F18</f>
        <v>59</v>
      </c>
      <c r="D13" s="61">
        <f>'LFOJ 2018'!G18</f>
        <v>7.1</v>
      </c>
      <c r="E13" s="2" t="s">
        <v>9</v>
      </c>
      <c r="F13" s="4">
        <f>'LFOJ 2018'!I18</f>
        <v>1</v>
      </c>
      <c r="G13" s="4">
        <f>'LFOJ 2018'!J18</f>
        <v>45</v>
      </c>
      <c r="H13" s="61">
        <f>'LFOJ 2018'!K18</f>
        <v>20</v>
      </c>
      <c r="J13" s="9" t="str">
        <f>'LFOJ 2018'!C18</f>
        <v>OJ410-1</v>
      </c>
      <c r="K13" s="9" t="str">
        <f>'LFOJ 2018'!B18</f>
        <v>VOR DME</v>
      </c>
      <c r="L13" s="13">
        <f t="shared" si="0"/>
        <v>47.985305555555556</v>
      </c>
      <c r="M13" s="13">
        <f t="shared" si="1"/>
        <v>1.7555555555555555</v>
      </c>
      <c r="N13" s="10"/>
      <c r="O13" s="10"/>
      <c r="P13" s="10"/>
      <c r="Q13" s="62">
        <f>'LFOJ 2018'!N18</f>
        <v>133</v>
      </c>
    </row>
    <row r="14" spans="1:17" ht="12.75">
      <c r="A14" s="2" t="s">
        <v>8</v>
      </c>
      <c r="B14" s="4">
        <f>'LFOJ 2018'!E19</f>
        <v>47</v>
      </c>
      <c r="C14" s="4">
        <f>'LFOJ 2018'!F19</f>
        <v>59</v>
      </c>
      <c r="D14" s="61">
        <f>'LFOJ 2018'!G19</f>
        <v>7.1</v>
      </c>
      <c r="E14" s="2" t="s">
        <v>9</v>
      </c>
      <c r="F14" s="4">
        <f>'LFOJ 2018'!I19</f>
        <v>1</v>
      </c>
      <c r="G14" s="4">
        <f>'LFOJ 2018'!J19</f>
        <v>45</v>
      </c>
      <c r="H14" s="61">
        <f>'LFOJ 2018'!K19</f>
        <v>20</v>
      </c>
      <c r="J14" s="9" t="str">
        <f>'LFOJ 2018'!C19</f>
        <v>OJ410-2</v>
      </c>
      <c r="K14" s="9" t="str">
        <f>'LFOJ 2018'!B19</f>
        <v>VOR DME</v>
      </c>
      <c r="L14" s="13">
        <f t="shared" si="0"/>
        <v>47.985305555555556</v>
      </c>
      <c r="M14" s="13">
        <f t="shared" si="1"/>
        <v>1.7555555555555555</v>
      </c>
      <c r="N14" s="10"/>
      <c r="O14" s="10"/>
      <c r="P14" s="10"/>
      <c r="Q14" s="62">
        <f>'LFOJ 2018'!N19</f>
        <v>125.788</v>
      </c>
    </row>
    <row r="15" spans="1:17" ht="12.75">
      <c r="A15" s="2" t="s">
        <v>8</v>
      </c>
      <c r="B15" s="4">
        <f>'LFOJ 2018'!E20</f>
        <v>48</v>
      </c>
      <c r="C15" s="4" t="str">
        <f>'LFOJ 2018'!F20</f>
        <v>00</v>
      </c>
      <c r="D15" s="61">
        <f>'LFOJ 2018'!G20</f>
        <v>5.576</v>
      </c>
      <c r="E15" s="2" t="s">
        <v>9</v>
      </c>
      <c r="F15" s="4">
        <f>'LFOJ 2018'!I20</f>
        <v>1</v>
      </c>
      <c r="G15" s="4">
        <f>'LFOJ 2018'!J20</f>
        <v>46</v>
      </c>
      <c r="H15" s="61">
        <f>'LFOJ 2018'!K20</f>
        <v>6.959</v>
      </c>
      <c r="J15" s="9" t="str">
        <f>'LFOJ 2018'!C20</f>
        <v>OJ801</v>
      </c>
      <c r="K15" s="9" t="str">
        <f>'LFOJ 2018'!B20</f>
        <v>ANTENNE N1</v>
      </c>
      <c r="L15" s="13">
        <f t="shared" si="0"/>
        <v>48.00154888888889</v>
      </c>
      <c r="M15" s="13">
        <f t="shared" si="1"/>
        <v>1.768599722222222</v>
      </c>
      <c r="N15" s="10"/>
      <c r="O15" s="10"/>
      <c r="P15" s="10"/>
      <c r="Q15" s="62">
        <f>'LFOJ 2018'!N20</f>
        <v>157.194</v>
      </c>
    </row>
    <row r="16" spans="1:17" ht="12.75">
      <c r="A16" s="2" t="s">
        <v>8</v>
      </c>
      <c r="B16" s="4">
        <f>'LFOJ 2018'!E21</f>
        <v>48</v>
      </c>
      <c r="C16" s="4" t="str">
        <f>'LFOJ 2018'!F21</f>
        <v>00</v>
      </c>
      <c r="D16" s="61">
        <f>'LFOJ 2018'!G21</f>
        <v>5.857</v>
      </c>
      <c r="E16" s="2" t="s">
        <v>9</v>
      </c>
      <c r="F16" s="4">
        <f>'LFOJ 2018'!I21</f>
        <v>1</v>
      </c>
      <c r="G16" s="4">
        <f>'LFOJ 2018'!J21</f>
        <v>46</v>
      </c>
      <c r="H16" s="61">
        <f>'LFOJ 2018'!K21</f>
        <v>8.377</v>
      </c>
      <c r="J16" s="9" t="str">
        <f>'LFOJ 2018'!C21</f>
        <v>OJ802</v>
      </c>
      <c r="K16" s="9" t="str">
        <f>'LFOJ 2018'!B21</f>
        <v>ANTENNE N2</v>
      </c>
      <c r="L16" s="13">
        <f t="shared" si="0"/>
        <v>48.001626944444446</v>
      </c>
      <c r="M16" s="13">
        <f t="shared" si="1"/>
        <v>1.768993611111111</v>
      </c>
      <c r="N16" s="10"/>
      <c r="O16" s="10"/>
      <c r="P16" s="10"/>
      <c r="Q16" s="62">
        <f>'LFOJ 2018'!N21</f>
        <v>154.141</v>
      </c>
    </row>
    <row r="17" spans="1:17" ht="12.75">
      <c r="A17" s="2" t="s">
        <v>8</v>
      </c>
      <c r="B17" s="4">
        <f>'LFOJ 2018'!E22</f>
        <v>48</v>
      </c>
      <c r="C17" s="4" t="str">
        <f>'LFOJ 2018'!F22</f>
        <v>00</v>
      </c>
      <c r="D17" s="61">
        <f>'LFOJ 2018'!G22</f>
        <v>6.638</v>
      </c>
      <c r="E17" s="2" t="s">
        <v>9</v>
      </c>
      <c r="F17" s="4">
        <f>'LFOJ 2018'!I22</f>
        <v>1</v>
      </c>
      <c r="G17" s="4">
        <f>'LFOJ 2018'!J22</f>
        <v>46</v>
      </c>
      <c r="H17" s="61">
        <f>'LFOJ 2018'!K22</f>
        <v>8.408</v>
      </c>
      <c r="J17" s="9" t="str">
        <f>'LFOJ 2018'!C22</f>
        <v>OJ803</v>
      </c>
      <c r="K17" s="9" t="str">
        <f>'LFOJ 2018'!B22</f>
        <v>ANTENNE N3</v>
      </c>
      <c r="L17" s="13">
        <f t="shared" si="0"/>
        <v>48.00184388888889</v>
      </c>
      <c r="M17" s="13">
        <f t="shared" si="1"/>
        <v>1.7690022222222221</v>
      </c>
      <c r="N17" s="10"/>
      <c r="O17" s="10"/>
      <c r="P17" s="10"/>
      <c r="Q17" s="62">
        <f>'LFOJ 2018'!N22</f>
        <v>152.231</v>
      </c>
    </row>
    <row r="18" spans="1:17" ht="12.75">
      <c r="A18" s="2" t="s">
        <v>8</v>
      </c>
      <c r="B18" s="4">
        <f>'LFOJ 2018'!E23</f>
        <v>47</v>
      </c>
      <c r="C18" s="4">
        <f>'LFOJ 2018'!F23</f>
        <v>58</v>
      </c>
      <c r="D18" s="61">
        <f>'LFOJ 2018'!G23</f>
        <v>54.53</v>
      </c>
      <c r="E18" s="2" t="s">
        <v>9</v>
      </c>
      <c r="F18" s="4">
        <f>'LFOJ 2018'!I23</f>
        <v>1</v>
      </c>
      <c r="G18" s="4">
        <f>'LFOJ 2018'!J23</f>
        <v>46</v>
      </c>
      <c r="H18" s="61">
        <f>'LFOJ 2018'!K23</f>
        <v>4.01</v>
      </c>
      <c r="J18" s="9" t="str">
        <f>'LFOJ 2018'!C23</f>
        <v>OJ805</v>
      </c>
      <c r="K18" s="9" t="str">
        <f>'LFOJ 2018'!B23</f>
        <v>HM18</v>
      </c>
      <c r="L18" s="13">
        <f t="shared" si="0"/>
        <v>47.981813888888894</v>
      </c>
      <c r="M18" s="13">
        <f t="shared" si="1"/>
        <v>1.7677805555555555</v>
      </c>
      <c r="N18" s="10"/>
      <c r="O18" s="10"/>
      <c r="P18" s="10"/>
      <c r="Q18" s="62">
        <f>'LFOJ 2018'!N23</f>
        <v>150.415</v>
      </c>
    </row>
    <row r="19" spans="1:17" ht="12.75">
      <c r="A19" s="2" t="s">
        <v>8</v>
      </c>
      <c r="B19" s="4">
        <f>'LFOJ 2018'!E24</f>
        <v>47</v>
      </c>
      <c r="C19" s="4">
        <f>'LFOJ 2018'!F24</f>
        <v>58</v>
      </c>
      <c r="D19" s="61">
        <f>'LFOJ 2018'!G24</f>
        <v>55.079</v>
      </c>
      <c r="E19" s="2" t="s">
        <v>9</v>
      </c>
      <c r="F19" s="4">
        <f>'LFOJ 2018'!I24</f>
        <v>1</v>
      </c>
      <c r="G19" s="4">
        <f>'LFOJ 2018'!J24</f>
        <v>46</v>
      </c>
      <c r="H19" s="61">
        <f>'LFOJ 2018'!K24</f>
        <v>6.928</v>
      </c>
      <c r="J19" s="9" t="str">
        <f>'LFOJ 2018'!C24</f>
        <v>OJ806</v>
      </c>
      <c r="K19" s="9" t="str">
        <f>'LFOJ 2018'!B24</f>
        <v>HM18</v>
      </c>
      <c r="L19" s="13">
        <f t="shared" si="0"/>
        <v>47.98196638888889</v>
      </c>
      <c r="M19" s="13">
        <f t="shared" si="1"/>
        <v>1.768591111111111</v>
      </c>
      <c r="N19" s="10"/>
      <c r="O19" s="10"/>
      <c r="P19" s="10"/>
      <c r="Q19" s="62">
        <f>'LFOJ 2018'!N24</f>
        <v>154.815</v>
      </c>
    </row>
    <row r="20" spans="1:17" ht="12.75">
      <c r="A20" s="2" t="s">
        <v>8</v>
      </c>
      <c r="B20" s="4">
        <f>'LFOJ 2018'!E25</f>
        <v>47</v>
      </c>
      <c r="C20" s="4">
        <f>'LFOJ 2018'!F25</f>
        <v>58</v>
      </c>
      <c r="D20" s="61">
        <f>'LFOJ 2018'!G25</f>
        <v>55.968</v>
      </c>
      <c r="E20" s="2" t="s">
        <v>9</v>
      </c>
      <c r="F20" s="4">
        <f>'LFOJ 2018'!I25</f>
        <v>1</v>
      </c>
      <c r="G20" s="4">
        <f>'LFOJ 2018'!J25</f>
        <v>46</v>
      </c>
      <c r="H20" s="61">
        <f>'LFOJ 2018'!K25</f>
        <v>9.668</v>
      </c>
      <c r="J20" s="9" t="str">
        <f>'LFOJ 2018'!C25</f>
        <v>OJ807</v>
      </c>
      <c r="K20" s="9" t="str">
        <f>'LFOJ 2018'!B25</f>
        <v>HM18</v>
      </c>
      <c r="L20" s="13">
        <f t="shared" si="0"/>
        <v>47.982213333333334</v>
      </c>
      <c r="M20" s="13">
        <f t="shared" si="1"/>
        <v>1.7693522222222222</v>
      </c>
      <c r="N20" s="10"/>
      <c r="O20" s="10"/>
      <c r="P20" s="10"/>
      <c r="Q20" s="62">
        <f>'LFOJ 2018'!N25</f>
        <v>150.415</v>
      </c>
    </row>
    <row r="21" spans="1:17" ht="12.75">
      <c r="A21" s="2" t="s">
        <v>8</v>
      </c>
      <c r="B21" s="4">
        <f>'LFOJ 2018'!E26</f>
        <v>47</v>
      </c>
      <c r="C21" s="4">
        <f>'LFOJ 2018'!F26</f>
        <v>58</v>
      </c>
      <c r="D21" s="61">
        <f>'LFOJ 2018'!G26</f>
        <v>50.741</v>
      </c>
      <c r="E21" s="2" t="s">
        <v>9</v>
      </c>
      <c r="F21" s="4">
        <f>'LFOJ 2018'!I26</f>
        <v>1</v>
      </c>
      <c r="G21" s="4">
        <f>'LFOJ 2018'!J26</f>
        <v>46</v>
      </c>
      <c r="H21" s="61">
        <f>'LFOJ 2018'!K26</f>
        <v>18.887</v>
      </c>
      <c r="J21" s="9" t="str">
        <f>'LFOJ 2018'!C26</f>
        <v>OJ808</v>
      </c>
      <c r="K21" s="9" t="str">
        <f>'LFOJ 2018'!B26</f>
        <v>PYLÔNE FH</v>
      </c>
      <c r="L21" s="13">
        <f t="shared" si="0"/>
        <v>47.980761388888894</v>
      </c>
      <c r="M21" s="13">
        <f t="shared" si="1"/>
        <v>1.7719130555555556</v>
      </c>
      <c r="N21" s="10"/>
      <c r="O21" s="10"/>
      <c r="P21" s="10"/>
      <c r="Q21" s="62">
        <f>'LFOJ 2018'!N26</f>
        <v>167.815</v>
      </c>
    </row>
    <row r="22" spans="1:17" ht="12.75">
      <c r="A22" s="2" t="s">
        <v>8</v>
      </c>
      <c r="B22" s="4">
        <f>'LFOJ 2018'!E27</f>
        <v>47</v>
      </c>
      <c r="C22" s="4">
        <f>'LFOJ 2018'!F27</f>
        <v>58</v>
      </c>
      <c r="D22" s="61">
        <f>'LFOJ 2018'!G27</f>
        <v>50.565</v>
      </c>
      <c r="E22" s="2" t="s">
        <v>9</v>
      </c>
      <c r="F22" s="4">
        <f>'LFOJ 2018'!I27</f>
        <v>1</v>
      </c>
      <c r="G22" s="4">
        <f>'LFOJ 2018'!J27</f>
        <v>46</v>
      </c>
      <c r="H22" s="61">
        <f>'LFOJ 2018'!K27</f>
        <v>18.285</v>
      </c>
      <c r="J22" s="9" t="str">
        <f>'LFOJ 2018'!C27</f>
        <v>OJ809</v>
      </c>
      <c r="K22" s="9" t="str">
        <f>'LFOJ 2018'!B27</f>
        <v>PYLÔNE</v>
      </c>
      <c r="L22" s="13">
        <f t="shared" si="0"/>
        <v>47.9807125</v>
      </c>
      <c r="M22" s="13">
        <f t="shared" si="1"/>
        <v>1.7717458333333334</v>
      </c>
      <c r="N22" s="10"/>
      <c r="O22" s="10"/>
      <c r="P22" s="10"/>
      <c r="Q22" s="62">
        <f>'LFOJ 2018'!N27</f>
        <v>169.815</v>
      </c>
    </row>
    <row r="23" spans="1:17" ht="12.75">
      <c r="A23" s="2" t="s">
        <v>8</v>
      </c>
      <c r="B23" s="4">
        <f>'LFOJ 2018'!E28</f>
        <v>47</v>
      </c>
      <c r="C23" s="4">
        <f>'LFOJ 2018'!F28</f>
        <v>59</v>
      </c>
      <c r="D23" s="61">
        <f>'LFOJ 2018'!G28</f>
        <v>0.249</v>
      </c>
      <c r="E23" s="2" t="s">
        <v>9</v>
      </c>
      <c r="F23" s="4">
        <f>'LFOJ 2018'!I28</f>
        <v>1</v>
      </c>
      <c r="G23" s="4">
        <f>'LFOJ 2018'!J28</f>
        <v>46</v>
      </c>
      <c r="H23" s="61">
        <f>'LFOJ 2018'!K28</f>
        <v>38.99</v>
      </c>
      <c r="J23" s="9" t="str">
        <f>'LFOJ 2018'!C28</f>
        <v>OJ812</v>
      </c>
      <c r="K23" s="9" t="str">
        <f>'LFOJ 2018'!B28</f>
        <v>TOUR DE CONTRÔLE</v>
      </c>
      <c r="L23" s="13">
        <f t="shared" si="0"/>
        <v>47.983402500000004</v>
      </c>
      <c r="M23" s="13">
        <f t="shared" si="1"/>
        <v>1.777497222222222</v>
      </c>
      <c r="N23" s="10"/>
      <c r="O23" s="10"/>
      <c r="P23" s="10"/>
      <c r="Q23" s="62">
        <f>'LFOJ 2018'!N28</f>
        <v>153.718</v>
      </c>
    </row>
    <row r="24" spans="1:17" ht="12.75">
      <c r="A24" s="2" t="s">
        <v>8</v>
      </c>
      <c r="B24" s="4">
        <f>'LFOJ 2018'!E29</f>
        <v>47</v>
      </c>
      <c r="C24" s="4">
        <f>'LFOJ 2018'!F29</f>
        <v>59</v>
      </c>
      <c r="D24" s="61">
        <f>'LFOJ 2018'!G29</f>
        <v>0.957</v>
      </c>
      <c r="E24" s="2" t="s">
        <v>9</v>
      </c>
      <c r="F24" s="4">
        <f>'LFOJ 2018'!I29</f>
        <v>1</v>
      </c>
      <c r="G24" s="4">
        <f>'LFOJ 2018'!J29</f>
        <v>46</v>
      </c>
      <c r="H24" s="61">
        <f>'LFOJ 2018'!K29</f>
        <v>27.844</v>
      </c>
      <c r="J24" s="9" t="str">
        <f>'LFOJ 2018'!C29</f>
        <v>OJ813</v>
      </c>
      <c r="K24" s="9" t="str">
        <f>'LFOJ 2018'!B29</f>
        <v>ANTENNE B12</v>
      </c>
      <c r="L24" s="13">
        <f t="shared" si="0"/>
        <v>47.983599166666664</v>
      </c>
      <c r="M24" s="13">
        <f t="shared" si="1"/>
        <v>1.774401111111111</v>
      </c>
      <c r="N24" s="10"/>
      <c r="O24" s="10"/>
      <c r="P24" s="10"/>
      <c r="Q24" s="62">
        <f>'LFOJ 2018'!N29</f>
        <v>145.718</v>
      </c>
    </row>
    <row r="25" spans="1:17" ht="12.75">
      <c r="A25" s="2" t="s">
        <v>8</v>
      </c>
      <c r="B25" s="4">
        <f>'LFOJ 2018'!E30</f>
        <v>47</v>
      </c>
      <c r="C25" s="4">
        <f>'LFOJ 2018'!F30</f>
        <v>59</v>
      </c>
      <c r="D25" s="61">
        <f>'LFOJ 2018'!G30</f>
        <v>15.242</v>
      </c>
      <c r="E25" s="2" t="s">
        <v>9</v>
      </c>
      <c r="F25" s="4">
        <f>'LFOJ 2018'!I30</f>
        <v>1</v>
      </c>
      <c r="G25" s="4">
        <f>'LFOJ 2018'!J30</f>
        <v>46</v>
      </c>
      <c r="H25" s="61">
        <f>'LFOJ 2018'!K30</f>
        <v>37.335</v>
      </c>
      <c r="J25" s="9" t="str">
        <f>'LFOJ 2018'!C30</f>
        <v>OJ815</v>
      </c>
      <c r="K25" s="9" t="str">
        <f>'LFOJ 2018'!B30</f>
        <v>HM14</v>
      </c>
      <c r="L25" s="13">
        <f t="shared" si="0"/>
        <v>47.987567222222225</v>
      </c>
      <c r="M25" s="13">
        <f t="shared" si="1"/>
        <v>1.7770375</v>
      </c>
      <c r="N25" s="10"/>
      <c r="O25" s="10"/>
      <c r="P25" s="10"/>
      <c r="Q25" s="62">
        <f>'LFOJ 2018'!N30</f>
        <v>140.4</v>
      </c>
    </row>
    <row r="26" spans="1:17" ht="12.75">
      <c r="A26" s="2" t="s">
        <v>8</v>
      </c>
      <c r="B26" s="4">
        <f>'LFOJ 2018'!E31</f>
        <v>47</v>
      </c>
      <c r="C26" s="4">
        <f>'LFOJ 2018'!F31</f>
        <v>59</v>
      </c>
      <c r="D26" s="61">
        <f>'LFOJ 2018'!G31</f>
        <v>15.913</v>
      </c>
      <c r="E26" s="2" t="s">
        <v>9</v>
      </c>
      <c r="F26" s="4">
        <f>'LFOJ 2018'!I31</f>
        <v>1</v>
      </c>
      <c r="G26" s="4">
        <f>'LFOJ 2018'!J31</f>
        <v>46</v>
      </c>
      <c r="H26" s="61">
        <f>'LFOJ 2018'!K31</f>
        <v>44.187</v>
      </c>
      <c r="J26" s="9" t="str">
        <f>'LFOJ 2018'!C31</f>
        <v>OJ816</v>
      </c>
      <c r="K26" s="9" t="str">
        <f>'LFOJ 2018'!B31</f>
        <v>HM14</v>
      </c>
      <c r="L26" s="13">
        <f aca="true" t="shared" si="2" ref="L26:L74">IF((A26="N"),1,-1)*(B26+C26/60+D26/3600)</f>
        <v>47.98775361111111</v>
      </c>
      <c r="M26" s="13">
        <f aca="true" t="shared" si="3" ref="M26:M74">IF((E26="E"),1,-1)*(F26+G26/60+H26/3600)</f>
        <v>1.7789408333333332</v>
      </c>
      <c r="N26" s="10"/>
      <c r="O26" s="10"/>
      <c r="P26" s="10"/>
      <c r="Q26" s="62">
        <f>'LFOJ 2018'!N31</f>
        <v>131.922</v>
      </c>
    </row>
    <row r="27" spans="1:17" ht="12.75">
      <c r="A27" s="2" t="s">
        <v>8</v>
      </c>
      <c r="B27" s="4">
        <f>'LFOJ 2018'!E32</f>
        <v>47</v>
      </c>
      <c r="C27" s="4">
        <f>'LFOJ 2018'!F32</f>
        <v>59</v>
      </c>
      <c r="D27" s="61">
        <f>'LFOJ 2018'!G32</f>
        <v>14.656</v>
      </c>
      <c r="E27" s="2" t="s">
        <v>9</v>
      </c>
      <c r="F27" s="4">
        <f>'LFOJ 2018'!I32</f>
        <v>1</v>
      </c>
      <c r="G27" s="4">
        <f>'LFOJ 2018'!J32</f>
        <v>46</v>
      </c>
      <c r="H27" s="61">
        <f>'LFOJ 2018'!K32</f>
        <v>43.913</v>
      </c>
      <c r="J27" s="9" t="str">
        <f>'LFOJ 2018'!C32</f>
        <v>OJ817</v>
      </c>
      <c r="K27" s="9" t="str">
        <f>'LFOJ 2018'!B32</f>
        <v>CHEMINÉE HM14</v>
      </c>
      <c r="L27" s="13">
        <f t="shared" si="2"/>
        <v>47.987404444444444</v>
      </c>
      <c r="M27" s="13">
        <f t="shared" si="3"/>
        <v>1.7788647222222222</v>
      </c>
      <c r="N27" s="10"/>
      <c r="O27" s="10"/>
      <c r="P27" s="10"/>
      <c r="Q27" s="62">
        <f>'LFOJ 2018'!N32</f>
        <v>143.122</v>
      </c>
    </row>
    <row r="28" spans="1:17" ht="12.75">
      <c r="A28" s="2" t="s">
        <v>8</v>
      </c>
      <c r="B28" s="4">
        <f>'LFOJ 2018'!E33</f>
        <v>47</v>
      </c>
      <c r="C28" s="4">
        <f>'LFOJ 2018'!F33</f>
        <v>59</v>
      </c>
      <c r="D28" s="61">
        <f>'LFOJ 2018'!G33</f>
        <v>12.625</v>
      </c>
      <c r="E28" s="2" t="s">
        <v>9</v>
      </c>
      <c r="F28" s="4">
        <f>'LFOJ 2018'!I33</f>
        <v>1</v>
      </c>
      <c r="G28" s="4">
        <f>'LFOJ 2018'!J33</f>
        <v>46</v>
      </c>
      <c r="H28" s="61">
        <f>'LFOJ 2018'!K33</f>
        <v>44.397</v>
      </c>
      <c r="J28" s="9" t="str">
        <f>'LFOJ 2018'!C33</f>
        <v>OJ818</v>
      </c>
      <c r="K28" s="9" t="str">
        <f>'LFOJ 2018'!B33</f>
        <v>HB1</v>
      </c>
      <c r="L28" s="13">
        <f t="shared" si="2"/>
        <v>47.98684027777778</v>
      </c>
      <c r="M28" s="13">
        <f t="shared" si="3"/>
        <v>1.7789991666666667</v>
      </c>
      <c r="N28" s="10"/>
      <c r="O28" s="10"/>
      <c r="P28" s="10"/>
      <c r="Q28" s="62">
        <f>'LFOJ 2018'!N33</f>
        <v>142.122</v>
      </c>
    </row>
    <row r="29" spans="1:17" ht="12.75">
      <c r="A29" s="2" t="s">
        <v>8</v>
      </c>
      <c r="B29" s="4">
        <f>'LFOJ 2018'!E34</f>
        <v>47</v>
      </c>
      <c r="C29" s="4">
        <f>'LFOJ 2018'!F34</f>
        <v>59</v>
      </c>
      <c r="D29" s="61">
        <f>'LFOJ 2018'!G34</f>
        <v>9.762</v>
      </c>
      <c r="E29" s="2" t="s">
        <v>9</v>
      </c>
      <c r="F29" s="4">
        <f>'LFOJ 2018'!I34</f>
        <v>1</v>
      </c>
      <c r="G29" s="4">
        <f>'LFOJ 2018'!J34</f>
        <v>46</v>
      </c>
      <c r="H29" s="61">
        <f>'LFOJ 2018'!K34</f>
        <v>45.021</v>
      </c>
      <c r="J29" s="9" t="str">
        <f>'LFOJ 2018'!C34</f>
        <v>OJ819</v>
      </c>
      <c r="K29" s="9" t="str">
        <f>'LFOJ 2018'!B34</f>
        <v>HB1</v>
      </c>
      <c r="L29" s="13">
        <f t="shared" si="2"/>
        <v>47.986045000000004</v>
      </c>
      <c r="M29" s="13">
        <f t="shared" si="3"/>
        <v>1.7791725</v>
      </c>
      <c r="N29" s="10"/>
      <c r="O29" s="10"/>
      <c r="P29" s="10"/>
      <c r="Q29" s="62">
        <f>'LFOJ 2018'!N34</f>
        <v>141.721</v>
      </c>
    </row>
    <row r="30" spans="1:17" ht="12.75">
      <c r="A30" s="2" t="s">
        <v>8</v>
      </c>
      <c r="B30" s="4">
        <f>'LFOJ 2018'!E35</f>
        <v>47</v>
      </c>
      <c r="C30" s="4">
        <f>'LFOJ 2018'!F35</f>
        <v>59</v>
      </c>
      <c r="D30" s="61">
        <f>'LFOJ 2018'!G35</f>
        <v>16.865</v>
      </c>
      <c r="E30" s="2" t="s">
        <v>9</v>
      </c>
      <c r="F30" s="4">
        <f>'LFOJ 2018'!I35</f>
        <v>1</v>
      </c>
      <c r="G30" s="4">
        <f>'LFOJ 2018'!J35</f>
        <v>47</v>
      </c>
      <c r="H30" s="61">
        <f>'LFOJ 2018'!K35</f>
        <v>9.097</v>
      </c>
      <c r="J30" s="9" t="str">
        <f>'LFOJ 2018'!C35</f>
        <v>OJ821</v>
      </c>
      <c r="K30" s="9" t="str">
        <f>'LFOJ 2018'!B35</f>
        <v>CHEMINÉE CASV</v>
      </c>
      <c r="L30" s="13">
        <f t="shared" si="2"/>
        <v>47.98801805555556</v>
      </c>
      <c r="M30" s="13">
        <f t="shared" si="3"/>
        <v>1.7858602777777777</v>
      </c>
      <c r="N30" s="10"/>
      <c r="O30" s="10"/>
      <c r="P30" s="10"/>
      <c r="Q30" s="62">
        <f>'LFOJ 2018'!N35</f>
        <v>148.124</v>
      </c>
    </row>
    <row r="31" spans="1:17" ht="12.75">
      <c r="A31" s="2" t="s">
        <v>8</v>
      </c>
      <c r="B31" s="4">
        <f>'LFOJ 2018'!E36</f>
        <v>47</v>
      </c>
      <c r="C31" s="4">
        <f>'LFOJ 2018'!F36</f>
        <v>59</v>
      </c>
      <c r="D31" s="61">
        <f>'LFOJ 2018'!G36</f>
        <v>16.063</v>
      </c>
      <c r="E31" s="2" t="s">
        <v>9</v>
      </c>
      <c r="F31" s="4">
        <f>'LFOJ 2018'!I36</f>
        <v>1</v>
      </c>
      <c r="G31" s="4">
        <f>'LFOJ 2018'!J36</f>
        <v>47</v>
      </c>
      <c r="H31" s="61">
        <f>'LFOJ 2018'!K36</f>
        <v>11.299</v>
      </c>
      <c r="J31" s="9" t="str">
        <f>'LFOJ 2018'!C36</f>
        <v>OJ822</v>
      </c>
      <c r="K31" s="9" t="str">
        <f>'LFOJ 2018'!B36</f>
        <v>TOUR DE SÉCHAGE</v>
      </c>
      <c r="L31" s="13">
        <f t="shared" si="2"/>
        <v>47.98779527777778</v>
      </c>
      <c r="M31" s="13">
        <f t="shared" si="3"/>
        <v>1.7864719444444443</v>
      </c>
      <c r="N31" s="10"/>
      <c r="O31" s="10"/>
      <c r="P31" s="10"/>
      <c r="Q31" s="62">
        <f>'LFOJ 2018'!N36</f>
        <v>148.124</v>
      </c>
    </row>
    <row r="32" spans="1:17" ht="12.75">
      <c r="A32" s="2" t="s">
        <v>8</v>
      </c>
      <c r="B32" s="4">
        <f>'LFOJ 2018'!E37</f>
        <v>47</v>
      </c>
      <c r="C32" s="4">
        <f>'LFOJ 2018'!F37</f>
        <v>58</v>
      </c>
      <c r="D32" s="61">
        <f>'LFOJ 2018'!G37</f>
        <v>49.598</v>
      </c>
      <c r="E32" s="2" t="s">
        <v>9</v>
      </c>
      <c r="F32" s="4">
        <f>'LFOJ 2018'!I37</f>
        <v>1</v>
      </c>
      <c r="G32" s="4">
        <f>'LFOJ 2018'!J37</f>
        <v>47</v>
      </c>
      <c r="H32" s="61">
        <f>'LFOJ 2018'!K37</f>
        <v>1.748</v>
      </c>
      <c r="J32" s="9" t="str">
        <f>'LFOJ 2018'!C37</f>
        <v>OJ823</v>
      </c>
      <c r="K32" s="9" t="str">
        <f>'LFOJ 2018'!B37</f>
        <v>CLOCHER</v>
      </c>
      <c r="L32" s="13">
        <f t="shared" si="2"/>
        <v>47.98044388888889</v>
      </c>
      <c r="M32" s="13">
        <f t="shared" si="3"/>
        <v>1.7838188888888888</v>
      </c>
      <c r="N32" s="10"/>
      <c r="O32" s="10"/>
      <c r="P32" s="10"/>
      <c r="Q32" s="62">
        <f>'LFOJ 2018'!N37</f>
        <v>149.018</v>
      </c>
    </row>
    <row r="33" spans="1:17" ht="12.75">
      <c r="A33" s="2" t="s">
        <v>8</v>
      </c>
      <c r="B33" s="4">
        <f>'LFOJ 2018'!E38</f>
        <v>47</v>
      </c>
      <c r="C33" s="4">
        <f>'LFOJ 2018'!F38</f>
        <v>59</v>
      </c>
      <c r="D33" s="61">
        <f>'LFOJ 2018'!G38</f>
        <v>33.207</v>
      </c>
      <c r="E33" s="2" t="s">
        <v>9</v>
      </c>
      <c r="F33" s="4">
        <f>'LFOJ 2018'!I38</f>
        <v>1</v>
      </c>
      <c r="G33" s="4">
        <f>'LFOJ 2018'!J38</f>
        <v>46</v>
      </c>
      <c r="H33" s="61">
        <f>'LFOJ 2018'!K38</f>
        <v>46.913</v>
      </c>
      <c r="J33" s="9" t="str">
        <f>'LFOJ 2018'!C38</f>
        <v>OJ824</v>
      </c>
      <c r="K33" s="9" t="str">
        <f>'LFOJ 2018'!B38</f>
        <v>INTER. AXE PISTE/V.F.</v>
      </c>
      <c r="L33" s="13">
        <f t="shared" si="2"/>
        <v>47.992557500000004</v>
      </c>
      <c r="M33" s="13">
        <f t="shared" si="3"/>
        <v>1.7796980555555555</v>
      </c>
      <c r="N33" s="10"/>
      <c r="O33" s="10"/>
      <c r="P33" s="10"/>
      <c r="Q33" s="62">
        <f>'LFOJ 2018'!N38</f>
        <v>123.926</v>
      </c>
    </row>
    <row r="34" spans="1:17" ht="12.75">
      <c r="A34" s="2" t="s">
        <v>8</v>
      </c>
      <c r="B34" s="4">
        <f>'LFOJ 2018'!E39</f>
        <v>47</v>
      </c>
      <c r="C34" s="4">
        <f>'LFOJ 2018'!F39</f>
        <v>59</v>
      </c>
      <c r="D34" s="61">
        <f>'LFOJ 2018'!G39</f>
        <v>40.957</v>
      </c>
      <c r="E34" s="2" t="s">
        <v>9</v>
      </c>
      <c r="F34" s="4">
        <f>'LFOJ 2018'!I39</f>
        <v>1</v>
      </c>
      <c r="G34" s="4">
        <f>'LFOJ 2018'!J39</f>
        <v>46</v>
      </c>
      <c r="H34" s="61">
        <f>'LFOJ 2018'!K39</f>
        <v>41.063</v>
      </c>
      <c r="J34" s="9" t="str">
        <f>'LFOJ 2018'!C39</f>
        <v>OJ826</v>
      </c>
      <c r="K34" s="9" t="str">
        <f>'LFOJ 2018'!B39</f>
        <v> ANCIENNE GARE</v>
      </c>
      <c r="L34" s="13">
        <f t="shared" si="2"/>
        <v>47.99471027777778</v>
      </c>
      <c r="M34" s="13">
        <f t="shared" si="3"/>
        <v>1.7780730555555555</v>
      </c>
      <c r="N34" s="10"/>
      <c r="O34" s="10"/>
      <c r="P34" s="10"/>
      <c r="Q34" s="62">
        <f>'LFOJ 2018'!N39</f>
        <v>134.528</v>
      </c>
    </row>
    <row r="35" spans="1:17" ht="12.75">
      <c r="A35" s="2" t="s">
        <v>8</v>
      </c>
      <c r="B35" s="4">
        <f>'LFOJ 2018'!E40</f>
        <v>47</v>
      </c>
      <c r="C35" s="4">
        <f>'LFOJ 2018'!F40</f>
        <v>59</v>
      </c>
      <c r="D35" s="61">
        <f>'LFOJ 2018'!G40</f>
        <v>39.792</v>
      </c>
      <c r="E35" s="2" t="s">
        <v>9</v>
      </c>
      <c r="F35" s="4">
        <f>'LFOJ 2018'!I40</f>
        <v>1</v>
      </c>
      <c r="G35" s="4">
        <f>'LFOJ 2018'!J40</f>
        <v>46</v>
      </c>
      <c r="H35" s="61">
        <f>'LFOJ 2018'!K40</f>
        <v>42.71</v>
      </c>
      <c r="J35" s="9" t="str">
        <f>'LFOJ 2018'!C40</f>
        <v>OJ827</v>
      </c>
      <c r="K35" s="9" t="str">
        <f>'LFOJ 2018'!B40</f>
        <v>ARBRE</v>
      </c>
      <c r="L35" s="13">
        <f t="shared" si="2"/>
        <v>47.99438666666667</v>
      </c>
      <c r="M35" s="13">
        <f t="shared" si="3"/>
        <v>1.7785305555555555</v>
      </c>
      <c r="N35" s="10"/>
      <c r="O35" s="10"/>
      <c r="P35" s="10"/>
      <c r="Q35" s="62">
        <f>'LFOJ 2018'!N40</f>
        <v>136.728</v>
      </c>
    </row>
    <row r="36" spans="1:17" ht="12.75">
      <c r="A36" s="2" t="s">
        <v>8</v>
      </c>
      <c r="B36" s="4">
        <f>'LFOJ 2018'!E41</f>
        <v>48</v>
      </c>
      <c r="C36" s="4" t="str">
        <f>'LFOJ 2018'!F41</f>
        <v>00</v>
      </c>
      <c r="D36" s="61">
        <f>'LFOJ 2018'!G41</f>
        <v>42.393</v>
      </c>
      <c r="E36" s="2" t="s">
        <v>9</v>
      </c>
      <c r="F36" s="4">
        <f>'LFOJ 2018'!I41</f>
        <v>1</v>
      </c>
      <c r="G36" s="4">
        <f>'LFOJ 2018'!J41</f>
        <v>44</v>
      </c>
      <c r="H36" s="61">
        <f>'LFOJ 2018'!K41</f>
        <v>34.358</v>
      </c>
      <c r="J36" s="9" t="str">
        <f>'LFOJ 2018'!C41</f>
        <v>OJ829</v>
      </c>
      <c r="K36" s="9" t="str">
        <f>'LFOJ 2018'!B41</f>
        <v>CHÂTEAU D'EAU</v>
      </c>
      <c r="L36" s="13">
        <f t="shared" si="2"/>
        <v>48.01177583333333</v>
      </c>
      <c r="M36" s="13">
        <f t="shared" si="3"/>
        <v>1.7428772222222222</v>
      </c>
      <c r="N36" s="10"/>
      <c r="O36" s="10"/>
      <c r="P36" s="10"/>
      <c r="Q36" s="62">
        <f>'LFOJ 2018'!N41</f>
        <v>162.428</v>
      </c>
    </row>
    <row r="37" spans="1:17" ht="12.75">
      <c r="A37" s="2" t="s">
        <v>8</v>
      </c>
      <c r="B37" s="4">
        <f>'LFOJ 2018'!E42</f>
        <v>48</v>
      </c>
      <c r="C37" s="4">
        <f>'LFOJ 2018'!F42</f>
        <v>1</v>
      </c>
      <c r="D37" s="61">
        <f>'LFOJ 2018'!G42</f>
        <v>53.795</v>
      </c>
      <c r="E37" s="2" t="s">
        <v>9</v>
      </c>
      <c r="F37" s="4">
        <f>'LFOJ 2018'!I42</f>
        <v>1</v>
      </c>
      <c r="G37" s="4">
        <f>'LFOJ 2018'!J42</f>
        <v>43</v>
      </c>
      <c r="H37" s="61">
        <f>'LFOJ 2018'!K42</f>
        <v>23.052</v>
      </c>
      <c r="J37" s="9" t="str">
        <f>'LFOJ 2018'!C42</f>
        <v>OJ830</v>
      </c>
      <c r="K37" s="9" t="str">
        <f>'LFOJ 2018'!B42</f>
        <v>PYLÔNE HT</v>
      </c>
      <c r="L37" s="13">
        <f t="shared" si="2"/>
        <v>48.03160972222222</v>
      </c>
      <c r="M37" s="13">
        <f t="shared" si="3"/>
        <v>1.72307</v>
      </c>
      <c r="N37" s="10"/>
      <c r="O37" s="10"/>
      <c r="P37" s="10"/>
      <c r="Q37" s="62">
        <f>'LFOJ 2018'!N42</f>
        <v>162.433</v>
      </c>
    </row>
    <row r="38" spans="1:17" ht="12.75">
      <c r="A38" s="2" t="s">
        <v>8</v>
      </c>
      <c r="B38" s="4">
        <f>'LFOJ 2018'!E43</f>
        <v>48</v>
      </c>
      <c r="C38" s="4" t="str">
        <f>'LFOJ 2018'!F43</f>
        <v>00</v>
      </c>
      <c r="D38" s="61">
        <f>'LFOJ 2018'!G43</f>
        <v>3.025</v>
      </c>
      <c r="E38" s="2" t="s">
        <v>9</v>
      </c>
      <c r="F38" s="4">
        <f>'LFOJ 2018'!I43</f>
        <v>1</v>
      </c>
      <c r="G38" s="4">
        <f>'LFOJ 2018'!J43</f>
        <v>46</v>
      </c>
      <c r="H38" s="61">
        <f>'LFOJ 2018'!K43</f>
        <v>43.078</v>
      </c>
      <c r="J38" s="9" t="str">
        <f>'LFOJ 2018'!C43</f>
        <v>OJ831</v>
      </c>
      <c r="K38" s="9" t="str">
        <f>'LFOJ 2018'!B43</f>
        <v>CLOCHER</v>
      </c>
      <c r="L38" s="13">
        <f t="shared" si="2"/>
        <v>48.000840277777776</v>
      </c>
      <c r="M38" s="13">
        <f t="shared" si="3"/>
        <v>1.7786327777777777</v>
      </c>
      <c r="N38" s="10"/>
      <c r="O38" s="10"/>
      <c r="P38" s="10"/>
      <c r="Q38" s="62">
        <f>'LFOJ 2018'!N43</f>
        <v>151.133</v>
      </c>
    </row>
    <row r="39" spans="1:17" ht="12.75">
      <c r="A39" s="2" t="s">
        <v>8</v>
      </c>
      <c r="B39" s="4">
        <f>'LFOJ 2018'!E44</f>
        <v>48</v>
      </c>
      <c r="C39" s="4">
        <f>'LFOJ 2018'!F44</f>
        <v>3</v>
      </c>
      <c r="D39" s="61">
        <f>'LFOJ 2018'!G44</f>
        <v>27.433</v>
      </c>
      <c r="E39" s="2" t="s">
        <v>9</v>
      </c>
      <c r="F39" s="4">
        <f>'LFOJ 2018'!I44</f>
        <v>1</v>
      </c>
      <c r="G39" s="4">
        <f>'LFOJ 2018'!J44</f>
        <v>47</v>
      </c>
      <c r="H39" s="61">
        <f>'LFOJ 2018'!K44</f>
        <v>28.01</v>
      </c>
      <c r="J39" s="9" t="str">
        <f>'LFOJ 2018'!C44</f>
        <v>OJ832</v>
      </c>
      <c r="K39" s="9" t="str">
        <f>'LFOJ 2018'!B44</f>
        <v>CHÂTEAU D'EAU</v>
      </c>
      <c r="L39" s="13">
        <f t="shared" si="2"/>
        <v>48.05762027777777</v>
      </c>
      <c r="M39" s="13">
        <f t="shared" si="3"/>
        <v>1.7911138888888887</v>
      </c>
      <c r="N39" s="10"/>
      <c r="O39" s="10"/>
      <c r="P39" s="10"/>
      <c r="Q39" s="62">
        <f>'LFOJ 2018'!N44</f>
        <v>169.677</v>
      </c>
    </row>
    <row r="40" spans="1:17" ht="12.75">
      <c r="A40" s="2" t="s">
        <v>8</v>
      </c>
      <c r="B40" s="4">
        <f>'LFOJ 2018'!E45</f>
        <v>48</v>
      </c>
      <c r="C40" s="4">
        <f>'LFOJ 2018'!F45</f>
        <v>3</v>
      </c>
      <c r="D40" s="61">
        <f>'LFOJ 2018'!G45</f>
        <v>33.224</v>
      </c>
      <c r="E40" s="2" t="s">
        <v>9</v>
      </c>
      <c r="F40" s="4">
        <f>'LFOJ 2018'!I45</f>
        <v>1</v>
      </c>
      <c r="G40" s="4">
        <f>'LFOJ 2018'!J45</f>
        <v>50</v>
      </c>
      <c r="H40" s="61">
        <f>'LFOJ 2018'!K45</f>
        <v>8.873</v>
      </c>
      <c r="J40" s="9" t="str">
        <f>'LFOJ 2018'!C45</f>
        <v>OJ833</v>
      </c>
      <c r="K40" s="9" t="str">
        <f>'LFOJ 2018'!B45</f>
        <v>PYLÔNE HT</v>
      </c>
      <c r="L40" s="13">
        <f t="shared" si="2"/>
        <v>48.05922888888889</v>
      </c>
      <c r="M40" s="13">
        <f t="shared" si="3"/>
        <v>1.8357980555555558</v>
      </c>
      <c r="N40" s="10"/>
      <c r="O40" s="10"/>
      <c r="P40" s="10"/>
      <c r="Q40" s="62">
        <f>'LFOJ 2018'!N45</f>
        <v>186.295</v>
      </c>
    </row>
    <row r="41" spans="1:17" ht="12.75">
      <c r="A41" s="2" t="s">
        <v>8</v>
      </c>
      <c r="B41" s="4">
        <f>'LFOJ 2018'!E46</f>
        <v>48</v>
      </c>
      <c r="C41" s="4">
        <f>'LFOJ 2018'!F46</f>
        <v>1</v>
      </c>
      <c r="D41" s="61">
        <f>'LFOJ 2018'!G46</f>
        <v>34.939</v>
      </c>
      <c r="E41" s="2" t="s">
        <v>9</v>
      </c>
      <c r="F41" s="4">
        <f>'LFOJ 2018'!I46</f>
        <v>1</v>
      </c>
      <c r="G41" s="4">
        <f>'LFOJ 2018'!J46</f>
        <v>49</v>
      </c>
      <c r="H41" s="61">
        <f>'LFOJ 2018'!K46</f>
        <v>39.574</v>
      </c>
      <c r="J41" s="9" t="str">
        <f>'LFOJ 2018'!C46</f>
        <v>OJ834</v>
      </c>
      <c r="K41" s="9" t="str">
        <f>'LFOJ 2018'!B46</f>
        <v>PYLÔNE HT 159</v>
      </c>
      <c r="L41" s="13">
        <f t="shared" si="2"/>
        <v>48.02637194444444</v>
      </c>
      <c r="M41" s="13">
        <f t="shared" si="3"/>
        <v>1.8276594444444445</v>
      </c>
      <c r="N41" s="10"/>
      <c r="O41" s="10"/>
      <c r="P41" s="10"/>
      <c r="Q41" s="62">
        <f>'LFOJ 2018'!N46</f>
        <v>174.064</v>
      </c>
    </row>
    <row r="42" spans="1:17" ht="12.75">
      <c r="A42" s="2" t="s">
        <v>8</v>
      </c>
      <c r="B42" s="4">
        <f>'LFOJ 2018'!E47</f>
        <v>48</v>
      </c>
      <c r="C42" s="4">
        <f>'LFOJ 2018'!F47</f>
        <v>1</v>
      </c>
      <c r="D42" s="61">
        <f>'LFOJ 2018'!G47</f>
        <v>21.127</v>
      </c>
      <c r="E42" s="2" t="s">
        <v>9</v>
      </c>
      <c r="F42" s="4">
        <f>'LFOJ 2018'!I47</f>
        <v>1</v>
      </c>
      <c r="G42" s="4">
        <f>'LFOJ 2018'!J47</f>
        <v>49</v>
      </c>
      <c r="H42" s="61">
        <f>'LFOJ 2018'!K47</f>
        <v>36.345</v>
      </c>
      <c r="J42" s="9" t="str">
        <f>'LFOJ 2018'!C47</f>
        <v>OJ835</v>
      </c>
      <c r="K42" s="9" t="str">
        <f>'LFOJ 2018'!B47</f>
        <v>PYLÔNE HT 160</v>
      </c>
      <c r="L42" s="13">
        <f t="shared" si="2"/>
        <v>48.02253527777778</v>
      </c>
      <c r="M42" s="13">
        <f t="shared" si="3"/>
        <v>1.8267625</v>
      </c>
      <c r="N42" s="10"/>
      <c r="O42" s="10"/>
      <c r="P42" s="10"/>
      <c r="Q42" s="62">
        <f>'LFOJ 2018'!N47</f>
        <v>173.061</v>
      </c>
    </row>
    <row r="43" spans="1:17" ht="12.75">
      <c r="A43" s="2" t="s">
        <v>8</v>
      </c>
      <c r="B43" s="4">
        <f>'LFOJ 2018'!E48</f>
        <v>48</v>
      </c>
      <c r="C43" s="4">
        <f>'LFOJ 2018'!F48</f>
        <v>1</v>
      </c>
      <c r="D43" s="61">
        <f>'LFOJ 2018'!G48</f>
        <v>7.906</v>
      </c>
      <c r="E43" s="2" t="s">
        <v>9</v>
      </c>
      <c r="F43" s="4">
        <f>'LFOJ 2018'!I48</f>
        <v>1</v>
      </c>
      <c r="G43" s="4">
        <f>'LFOJ 2018'!J48</f>
        <v>49</v>
      </c>
      <c r="H43" s="61">
        <f>'LFOJ 2018'!K48</f>
        <v>32.444</v>
      </c>
      <c r="J43" s="9" t="str">
        <f>'LFOJ 2018'!C48</f>
        <v>OJ836</v>
      </c>
      <c r="K43" s="9" t="str">
        <f>'LFOJ 2018'!B48</f>
        <v>PYLÔNE HT 161</v>
      </c>
      <c r="L43" s="13">
        <f t="shared" si="2"/>
        <v>48.01886277777778</v>
      </c>
      <c r="M43" s="13">
        <f t="shared" si="3"/>
        <v>1.8256788888888889</v>
      </c>
      <c r="N43" s="10"/>
      <c r="O43" s="10"/>
      <c r="P43" s="10"/>
      <c r="Q43" s="62">
        <f>'LFOJ 2018'!N48</f>
        <v>149.858</v>
      </c>
    </row>
    <row r="44" spans="1:17" ht="12.75">
      <c r="A44" s="2" t="s">
        <v>8</v>
      </c>
      <c r="B44" s="4">
        <f>'LFOJ 2018'!E49</f>
        <v>48</v>
      </c>
      <c r="C44" s="4" t="str">
        <f>'LFOJ 2018'!F49</f>
        <v>00</v>
      </c>
      <c r="D44" s="61">
        <f>'LFOJ 2018'!G49</f>
        <v>58.555</v>
      </c>
      <c r="E44" s="2" t="s">
        <v>9</v>
      </c>
      <c r="F44" s="4">
        <f>'LFOJ 2018'!I49</f>
        <v>1</v>
      </c>
      <c r="G44" s="4">
        <f>'LFOJ 2018'!J49</f>
        <v>49</v>
      </c>
      <c r="H44" s="61">
        <f>'LFOJ 2018'!K49</f>
        <v>30.155</v>
      </c>
      <c r="J44" s="9" t="str">
        <f>'LFOJ 2018'!C49</f>
        <v>OJ837</v>
      </c>
      <c r="K44" s="9" t="str">
        <f>'LFOJ 2018'!B49</f>
        <v>PYLÔNE HT 162</v>
      </c>
      <c r="L44" s="13">
        <f t="shared" si="2"/>
        <v>48.01626527777778</v>
      </c>
      <c r="M44" s="13">
        <f t="shared" si="3"/>
        <v>1.8250430555555555</v>
      </c>
      <c r="N44" s="10"/>
      <c r="O44" s="10"/>
      <c r="P44" s="10"/>
      <c r="Q44" s="62">
        <f>'LFOJ 2018'!N49</f>
        <v>150.456</v>
      </c>
    </row>
    <row r="45" spans="1:17" ht="12.75">
      <c r="A45" s="2" t="s">
        <v>8</v>
      </c>
      <c r="B45" s="4">
        <f>'LFOJ 2018'!E50</f>
        <v>48</v>
      </c>
      <c r="C45" s="4" t="str">
        <f>'LFOJ 2018'!F50</f>
        <v>00</v>
      </c>
      <c r="D45" s="61">
        <f>'LFOJ 2018'!G50</f>
        <v>49.265</v>
      </c>
      <c r="E45" s="2" t="s">
        <v>9</v>
      </c>
      <c r="F45" s="4">
        <f>'LFOJ 2018'!I50</f>
        <v>1</v>
      </c>
      <c r="G45" s="4">
        <f>'LFOJ 2018'!J50</f>
        <v>49</v>
      </c>
      <c r="H45" s="61">
        <f>'LFOJ 2018'!K50</f>
        <v>27.867</v>
      </c>
      <c r="J45" s="9" t="str">
        <f>'LFOJ 2018'!C50</f>
        <v>OJ838</v>
      </c>
      <c r="K45" s="9" t="str">
        <f>'LFOJ 2018'!B50</f>
        <v>PYLÔNE HT 163</v>
      </c>
      <c r="L45" s="13">
        <f t="shared" si="2"/>
        <v>48.01368472222222</v>
      </c>
      <c r="M45" s="13">
        <f t="shared" si="3"/>
        <v>1.8244075</v>
      </c>
      <c r="N45" s="10"/>
      <c r="O45" s="10"/>
      <c r="P45" s="10"/>
      <c r="Q45" s="62">
        <f>'LFOJ 2018'!N50</f>
        <v>150.453</v>
      </c>
    </row>
    <row r="46" spans="1:17" ht="12.75">
      <c r="A46" s="2" t="s">
        <v>8</v>
      </c>
      <c r="B46" s="4">
        <f>'LFOJ 2018'!E51</f>
        <v>48</v>
      </c>
      <c r="C46" s="4" t="str">
        <f>'LFOJ 2018'!F51</f>
        <v>00</v>
      </c>
      <c r="D46" s="61">
        <f>'LFOJ 2018'!G51</f>
        <v>38.706</v>
      </c>
      <c r="E46" s="2" t="s">
        <v>9</v>
      </c>
      <c r="F46" s="4">
        <f>'LFOJ 2018'!I51</f>
        <v>1</v>
      </c>
      <c r="G46" s="4">
        <f>'LFOJ 2018'!J51</f>
        <v>49</v>
      </c>
      <c r="H46" s="61">
        <f>'LFOJ 2018'!K51</f>
        <v>25.263</v>
      </c>
      <c r="J46" s="9" t="str">
        <f>'LFOJ 2018'!C51</f>
        <v>OJ839</v>
      </c>
      <c r="K46" s="9" t="str">
        <f>'LFOJ 2018'!B51</f>
        <v>PYLÔNE HT 164</v>
      </c>
      <c r="L46" s="13">
        <f t="shared" si="2"/>
        <v>48.010751666666664</v>
      </c>
      <c r="M46" s="13">
        <f t="shared" si="3"/>
        <v>1.8236841666666666</v>
      </c>
      <c r="N46" s="10"/>
      <c r="O46" s="10"/>
      <c r="P46" s="10"/>
      <c r="Q46" s="62">
        <f>'LFOJ 2018'!N51</f>
        <v>149.751</v>
      </c>
    </row>
    <row r="47" spans="1:17" ht="12.75">
      <c r="A47" s="2" t="s">
        <v>8</v>
      </c>
      <c r="B47" s="4">
        <f>'LFOJ 2018'!E52</f>
        <v>48</v>
      </c>
      <c r="C47" s="4" t="str">
        <f>'LFOJ 2018'!F52</f>
        <v>00</v>
      </c>
      <c r="D47" s="61">
        <f>'LFOJ 2018'!G52</f>
        <v>30.656</v>
      </c>
      <c r="E47" s="2" t="s">
        <v>9</v>
      </c>
      <c r="F47" s="4">
        <f>'LFOJ 2018'!I52</f>
        <v>1</v>
      </c>
      <c r="G47" s="4">
        <f>'LFOJ 2018'!J52</f>
        <v>49</v>
      </c>
      <c r="H47" s="61">
        <f>'LFOJ 2018'!K52</f>
        <v>23.281</v>
      </c>
      <c r="J47" s="9" t="str">
        <f>'LFOJ 2018'!C52</f>
        <v>OJ840</v>
      </c>
      <c r="K47" s="9" t="str">
        <f>'LFOJ 2018'!B52</f>
        <v>PYLÔNE HT 165</v>
      </c>
      <c r="L47" s="13">
        <f t="shared" si="2"/>
        <v>48.008515555555554</v>
      </c>
      <c r="M47" s="13">
        <f t="shared" si="3"/>
        <v>1.8231336111111112</v>
      </c>
      <c r="N47" s="10"/>
      <c r="O47" s="10"/>
      <c r="P47" s="10"/>
      <c r="Q47" s="62">
        <f>'LFOJ 2018'!N52</f>
        <v>149.549</v>
      </c>
    </row>
    <row r="48" spans="1:17" ht="12.75">
      <c r="A48" s="2" t="s">
        <v>8</v>
      </c>
      <c r="B48" s="4">
        <f>'LFOJ 2018'!E53</f>
        <v>48</v>
      </c>
      <c r="C48" s="4" t="str">
        <f>'LFOJ 2018'!F53</f>
        <v>00</v>
      </c>
      <c r="D48" s="61">
        <f>'LFOJ 2018'!G53</f>
        <v>22.828</v>
      </c>
      <c r="E48" s="2" t="s">
        <v>9</v>
      </c>
      <c r="F48" s="4">
        <f>'LFOJ 2018'!I53</f>
        <v>1</v>
      </c>
      <c r="G48" s="4">
        <f>'LFOJ 2018'!J53</f>
        <v>49</v>
      </c>
      <c r="H48" s="61">
        <f>'LFOJ 2018'!K53</f>
        <v>21.358</v>
      </c>
      <c r="J48" s="9" t="str">
        <f>'LFOJ 2018'!C53</f>
        <v>OJ841</v>
      </c>
      <c r="K48" s="9" t="str">
        <f>'LFOJ 2018'!B53</f>
        <v>PYLÔNE HT 166</v>
      </c>
      <c r="L48" s="13">
        <f t="shared" si="2"/>
        <v>48.00634111111111</v>
      </c>
      <c r="M48" s="13">
        <f t="shared" si="3"/>
        <v>1.8225994444444444</v>
      </c>
      <c r="N48" s="10"/>
      <c r="O48" s="10"/>
      <c r="P48" s="10"/>
      <c r="Q48" s="62">
        <f>'LFOJ 2018'!N53</f>
        <v>149.947</v>
      </c>
    </row>
    <row r="49" spans="1:17" ht="12.75">
      <c r="A49" s="2" t="s">
        <v>8</v>
      </c>
      <c r="B49" s="4">
        <f>'LFOJ 2018'!E54</f>
        <v>48</v>
      </c>
      <c r="C49" s="4" t="str">
        <f>'LFOJ 2018'!F54</f>
        <v>00</v>
      </c>
      <c r="D49" s="61">
        <f>'LFOJ 2018'!G54</f>
        <v>13.902</v>
      </c>
      <c r="E49" s="2" t="s">
        <v>9</v>
      </c>
      <c r="F49" s="4">
        <f>'LFOJ 2018'!I54</f>
        <v>1</v>
      </c>
      <c r="G49" s="4">
        <f>'LFOJ 2018'!J54</f>
        <v>49</v>
      </c>
      <c r="H49" s="61">
        <f>'LFOJ 2018'!K54</f>
        <v>19.149</v>
      </c>
      <c r="J49" s="9" t="str">
        <f>'LFOJ 2018'!C54</f>
        <v>OJ842</v>
      </c>
      <c r="K49" s="9" t="str">
        <f>'LFOJ 2018'!B54</f>
        <v>PYLÔNE HT 167</v>
      </c>
      <c r="L49" s="13">
        <f t="shared" si="2"/>
        <v>48.003861666666666</v>
      </c>
      <c r="M49" s="13">
        <f t="shared" si="3"/>
        <v>1.8219858333333334</v>
      </c>
      <c r="N49" s="10"/>
      <c r="O49" s="10"/>
      <c r="P49" s="10"/>
      <c r="Q49" s="62">
        <f>'LFOJ 2018'!N54</f>
        <v>147.045</v>
      </c>
    </row>
    <row r="50" spans="1:17" ht="12.75">
      <c r="A50" s="2" t="s">
        <v>8</v>
      </c>
      <c r="B50" s="4">
        <f>'LFOJ 2018'!E55</f>
        <v>48</v>
      </c>
      <c r="C50" s="4" t="str">
        <f>'LFOJ 2018'!F55</f>
        <v>00</v>
      </c>
      <c r="D50" s="61">
        <f>'LFOJ 2018'!G55</f>
        <v>6.834</v>
      </c>
      <c r="E50" s="2" t="s">
        <v>9</v>
      </c>
      <c r="F50" s="4">
        <f>'LFOJ 2018'!I55</f>
        <v>1</v>
      </c>
      <c r="G50" s="4">
        <f>'LFOJ 2018'!J55</f>
        <v>49</v>
      </c>
      <c r="H50" s="61">
        <f>'LFOJ 2018'!K55</f>
        <v>17.41</v>
      </c>
      <c r="J50" s="9" t="str">
        <f>'LFOJ 2018'!C55</f>
        <v>OJ843</v>
      </c>
      <c r="K50" s="9" t="str">
        <f>'LFOJ 2018'!B55</f>
        <v>PYLÔNE HT 168</v>
      </c>
      <c r="L50" s="13">
        <f t="shared" si="2"/>
        <v>48.00189833333334</v>
      </c>
      <c r="M50" s="13">
        <f t="shared" si="3"/>
        <v>1.8215027777777777</v>
      </c>
      <c r="N50" s="10"/>
      <c r="O50" s="10"/>
      <c r="P50" s="10"/>
      <c r="Q50" s="62">
        <f>'LFOJ 2018'!N55</f>
        <v>148.043</v>
      </c>
    </row>
    <row r="51" spans="1:17" ht="12.75">
      <c r="A51" s="2" t="s">
        <v>8</v>
      </c>
      <c r="B51" s="4">
        <f>'LFOJ 2018'!E56</f>
        <v>47</v>
      </c>
      <c r="C51" s="4">
        <f>'LFOJ 2018'!F56</f>
        <v>59</v>
      </c>
      <c r="D51" s="61">
        <f>'LFOJ 2018'!G56</f>
        <v>58.767</v>
      </c>
      <c r="E51" s="2" t="s">
        <v>9</v>
      </c>
      <c r="F51" s="4">
        <f>'LFOJ 2018'!I56</f>
        <v>1</v>
      </c>
      <c r="G51" s="4">
        <f>'LFOJ 2018'!J56</f>
        <v>49</v>
      </c>
      <c r="H51" s="61">
        <f>'LFOJ 2018'!K56</f>
        <v>15.425</v>
      </c>
      <c r="J51" s="9" t="str">
        <f>'LFOJ 2018'!C56</f>
        <v>OJ844</v>
      </c>
      <c r="K51" s="9" t="str">
        <f>'LFOJ 2018'!B56</f>
        <v>PYLÔNE HT 169</v>
      </c>
      <c r="L51" s="13">
        <f t="shared" si="2"/>
        <v>47.9996575</v>
      </c>
      <c r="M51" s="13">
        <f t="shared" si="3"/>
        <v>1.8209513888888889</v>
      </c>
      <c r="N51" s="10"/>
      <c r="O51" s="10"/>
      <c r="P51" s="10"/>
      <c r="Q51" s="62">
        <f>'LFOJ 2018'!N56</f>
        <v>149.741</v>
      </c>
    </row>
    <row r="52" spans="1:17" ht="12.75">
      <c r="A52" s="2" t="s">
        <v>8</v>
      </c>
      <c r="B52" s="4">
        <f>'LFOJ 2018'!E57</f>
        <v>47</v>
      </c>
      <c r="C52" s="4">
        <f>'LFOJ 2018'!F57</f>
        <v>59</v>
      </c>
      <c r="D52" s="61">
        <f>'LFOJ 2018'!G57</f>
        <v>51.408</v>
      </c>
      <c r="E52" s="2" t="s">
        <v>9</v>
      </c>
      <c r="F52" s="4">
        <f>'LFOJ 2018'!I57</f>
        <v>1</v>
      </c>
      <c r="G52" s="4">
        <f>'LFOJ 2018'!J57</f>
        <v>49</v>
      </c>
      <c r="H52" s="61">
        <f>'LFOJ 2018'!K57</f>
        <v>13.613</v>
      </c>
      <c r="J52" s="9" t="str">
        <f>'LFOJ 2018'!C57</f>
        <v>OJ845</v>
      </c>
      <c r="K52" s="9" t="str">
        <f>'LFOJ 2018'!B57</f>
        <v>PYLÔNE HT 170</v>
      </c>
      <c r="L52" s="13">
        <f t="shared" si="2"/>
        <v>47.997613333333334</v>
      </c>
      <c r="M52" s="13">
        <f t="shared" si="3"/>
        <v>1.8204480555555556</v>
      </c>
      <c r="N52" s="10"/>
      <c r="O52" s="10"/>
      <c r="P52" s="10"/>
      <c r="Q52" s="62">
        <f>'LFOJ 2018'!N57</f>
        <v>151.04</v>
      </c>
    </row>
    <row r="53" spans="1:17" ht="12.75">
      <c r="A53" s="2" t="s">
        <v>8</v>
      </c>
      <c r="B53" s="4">
        <f>'LFOJ 2018'!E58</f>
        <v>47</v>
      </c>
      <c r="C53" s="4">
        <f>'LFOJ 2018'!F58</f>
        <v>59</v>
      </c>
      <c r="D53" s="61">
        <f>'LFOJ 2018'!G58</f>
        <v>43.335</v>
      </c>
      <c r="E53" s="2" t="s">
        <v>9</v>
      </c>
      <c r="F53" s="4">
        <f>'LFOJ 2018'!I58</f>
        <v>1</v>
      </c>
      <c r="G53" s="4">
        <f>'LFOJ 2018'!J58</f>
        <v>49</v>
      </c>
      <c r="H53" s="61">
        <f>'LFOJ 2018'!K58</f>
        <v>11.609</v>
      </c>
      <c r="J53" s="9" t="str">
        <f>'LFOJ 2018'!C58</f>
        <v>OJ846</v>
      </c>
      <c r="K53" s="9" t="str">
        <f>'LFOJ 2018'!B58</f>
        <v>PYLÔNE HT 171</v>
      </c>
      <c r="L53" s="13">
        <f t="shared" si="2"/>
        <v>47.99537083333333</v>
      </c>
      <c r="M53" s="13">
        <f t="shared" si="3"/>
        <v>1.8198913888888888</v>
      </c>
      <c r="N53" s="10"/>
      <c r="O53" s="10"/>
      <c r="P53" s="10"/>
      <c r="Q53" s="62">
        <f>'LFOJ 2018'!N58</f>
        <v>152.838</v>
      </c>
    </row>
    <row r="54" spans="1:17" ht="12.75">
      <c r="A54" s="2" t="s">
        <v>8</v>
      </c>
      <c r="B54" s="4">
        <f>'LFOJ 2018'!E59</f>
        <v>47</v>
      </c>
      <c r="C54" s="4">
        <f>'LFOJ 2018'!F59</f>
        <v>59</v>
      </c>
      <c r="D54" s="61">
        <f>'LFOJ 2018'!G59</f>
        <v>35.851</v>
      </c>
      <c r="E54" s="2" t="s">
        <v>9</v>
      </c>
      <c r="F54" s="4">
        <f>'LFOJ 2018'!I59</f>
        <v>1</v>
      </c>
      <c r="G54" s="4">
        <f>'LFOJ 2018'!J59</f>
        <v>49</v>
      </c>
      <c r="H54" s="61">
        <f>'LFOJ 2018'!K59</f>
        <v>9.752</v>
      </c>
      <c r="J54" s="9" t="str">
        <f>'LFOJ 2018'!C59</f>
        <v>OJ847</v>
      </c>
      <c r="K54" s="9" t="str">
        <f>'LFOJ 2018'!B59</f>
        <v>PYLÔNE HT 172</v>
      </c>
      <c r="L54" s="13">
        <f t="shared" si="2"/>
        <v>47.993291944444444</v>
      </c>
      <c r="M54" s="13">
        <f t="shared" si="3"/>
        <v>1.8193755555555555</v>
      </c>
      <c r="N54" s="10"/>
      <c r="O54" s="10"/>
      <c r="P54" s="10"/>
      <c r="Q54" s="62">
        <f>'LFOJ 2018'!N59</f>
        <v>152.636</v>
      </c>
    </row>
    <row r="55" spans="1:17" ht="12.75">
      <c r="A55" s="2" t="s">
        <v>8</v>
      </c>
      <c r="B55" s="4">
        <f>'LFOJ 2018'!E60</f>
        <v>47</v>
      </c>
      <c r="C55" s="4">
        <f>'LFOJ 2018'!F60</f>
        <v>59</v>
      </c>
      <c r="D55" s="61">
        <f>'LFOJ 2018'!G60</f>
        <v>27.965</v>
      </c>
      <c r="E55" s="2" t="s">
        <v>9</v>
      </c>
      <c r="F55" s="4">
        <f>'LFOJ 2018'!I60</f>
        <v>1</v>
      </c>
      <c r="G55" s="4">
        <f>'LFOJ 2018'!J60</f>
        <v>49</v>
      </c>
      <c r="H55" s="61">
        <f>'LFOJ 2018'!K60</f>
        <v>7.798</v>
      </c>
      <c r="J55" s="9" t="str">
        <f>'LFOJ 2018'!C60</f>
        <v>OJ848</v>
      </c>
      <c r="K55" s="9" t="str">
        <f>'LFOJ 2018'!B60</f>
        <v>PYLÔNE HT 173</v>
      </c>
      <c r="L55" s="13">
        <f t="shared" si="2"/>
        <v>47.99110138888889</v>
      </c>
      <c r="M55" s="13">
        <f t="shared" si="3"/>
        <v>1.8188327777777777</v>
      </c>
      <c r="N55" s="10"/>
      <c r="O55" s="10"/>
      <c r="P55" s="10"/>
      <c r="Q55" s="62">
        <f>'LFOJ 2018'!N60</f>
        <v>150.834</v>
      </c>
    </row>
    <row r="56" spans="1:17" ht="12.75">
      <c r="A56" s="2" t="s">
        <v>8</v>
      </c>
      <c r="B56" s="4">
        <f>'LFOJ 2018'!E61</f>
        <v>47</v>
      </c>
      <c r="C56" s="4">
        <f>'LFOJ 2018'!F61</f>
        <v>59</v>
      </c>
      <c r="D56" s="61">
        <f>'LFOJ 2018'!G61</f>
        <v>19.553</v>
      </c>
      <c r="E56" s="2" t="s">
        <v>9</v>
      </c>
      <c r="F56" s="4">
        <f>'LFOJ 2018'!I61</f>
        <v>1</v>
      </c>
      <c r="G56" s="4">
        <f>'LFOJ 2018'!J61</f>
        <v>49</v>
      </c>
      <c r="H56" s="61">
        <f>'LFOJ 2018'!K61</f>
        <v>5.714</v>
      </c>
      <c r="J56" s="9" t="str">
        <f>'LFOJ 2018'!C61</f>
        <v>OJ849</v>
      </c>
      <c r="K56" s="9" t="str">
        <f>'LFOJ 2018'!B61</f>
        <v>PYLÔNE HT 174</v>
      </c>
      <c r="L56" s="13">
        <f t="shared" si="2"/>
        <v>47.98876472222222</v>
      </c>
      <c r="M56" s="13">
        <f t="shared" si="3"/>
        <v>1.8182538888888888</v>
      </c>
      <c r="N56" s="10"/>
      <c r="O56" s="10"/>
      <c r="P56" s="10"/>
      <c r="Q56" s="62">
        <f>'LFOJ 2018'!N61</f>
        <v>154.032</v>
      </c>
    </row>
    <row r="57" spans="1:17" ht="12.75">
      <c r="A57" s="2" t="s">
        <v>8</v>
      </c>
      <c r="B57" s="4">
        <f>'LFOJ 2018'!E62</f>
        <v>47</v>
      </c>
      <c r="C57" s="4">
        <f>'LFOJ 2018'!F62</f>
        <v>59</v>
      </c>
      <c r="D57" s="61">
        <f>'LFOJ 2018'!G62</f>
        <v>6.631</v>
      </c>
      <c r="E57" s="2" t="s">
        <v>9</v>
      </c>
      <c r="F57" s="4">
        <f>'LFOJ 2018'!I62</f>
        <v>1</v>
      </c>
      <c r="G57" s="4">
        <f>'LFOJ 2018'!J62</f>
        <v>49</v>
      </c>
      <c r="H57" s="61">
        <f>'LFOJ 2018'!K62</f>
        <v>2.512</v>
      </c>
      <c r="J57" s="9" t="str">
        <f>'LFOJ 2018'!C62</f>
        <v>OJ850</v>
      </c>
      <c r="K57" s="9" t="str">
        <f>'LFOJ 2018'!B62</f>
        <v>PYLÔNE HT 175</v>
      </c>
      <c r="L57" s="13">
        <f t="shared" si="2"/>
        <v>47.98517527777778</v>
      </c>
      <c r="M57" s="13">
        <f t="shared" si="3"/>
        <v>1.8173644444444443</v>
      </c>
      <c r="N57" s="10"/>
      <c r="O57" s="10"/>
      <c r="P57" s="10"/>
      <c r="Q57" s="62">
        <f>'LFOJ 2018'!N62</f>
        <v>157.928</v>
      </c>
    </row>
    <row r="58" spans="1:17" ht="12.75">
      <c r="A58" s="2" t="s">
        <v>8</v>
      </c>
      <c r="B58" s="4">
        <f>'LFOJ 2018'!E63</f>
        <v>47</v>
      </c>
      <c r="C58" s="4">
        <f>'LFOJ 2018'!F63</f>
        <v>58</v>
      </c>
      <c r="D58" s="61">
        <f>'LFOJ 2018'!G63</f>
        <v>50.887</v>
      </c>
      <c r="E58" s="2" t="s">
        <v>9</v>
      </c>
      <c r="F58" s="4">
        <f>'LFOJ 2018'!I63</f>
        <v>1</v>
      </c>
      <c r="G58" s="4">
        <f>'LFOJ 2018'!J63</f>
        <v>48</v>
      </c>
      <c r="H58" s="61">
        <f>'LFOJ 2018'!K63</f>
        <v>58.599</v>
      </c>
      <c r="J58" s="9" t="str">
        <f>'LFOJ 2018'!C63</f>
        <v>OJ851</v>
      </c>
      <c r="K58" s="9" t="str">
        <f>'LFOJ 2018'!B63</f>
        <v>PYLÔNE HT 176</v>
      </c>
      <c r="L58" s="13">
        <f t="shared" si="2"/>
        <v>47.980801944444444</v>
      </c>
      <c r="M58" s="13">
        <f t="shared" si="3"/>
        <v>1.8162775</v>
      </c>
      <c r="N58" s="10"/>
      <c r="O58" s="10"/>
      <c r="P58" s="10"/>
      <c r="Q58" s="62">
        <f>'LFOJ 2018'!N63</f>
        <v>160.024</v>
      </c>
    </row>
    <row r="59" spans="1:17" ht="12.75">
      <c r="A59" s="2" t="s">
        <v>8</v>
      </c>
      <c r="B59" s="4">
        <f>'LFOJ 2018'!E64</f>
        <v>47</v>
      </c>
      <c r="C59" s="4">
        <f>'LFOJ 2018'!F64</f>
        <v>59</v>
      </c>
      <c r="D59" s="61">
        <f>'LFOJ 2018'!G64</f>
        <v>35.782</v>
      </c>
      <c r="E59" s="2" t="s">
        <v>9</v>
      </c>
      <c r="F59" s="4">
        <f>'LFOJ 2018'!I64</f>
        <v>1</v>
      </c>
      <c r="G59" s="4">
        <f>'LFOJ 2018'!J64</f>
        <v>50</v>
      </c>
      <c r="H59" s="61">
        <f>'LFOJ 2018'!K64</f>
        <v>11.754</v>
      </c>
      <c r="J59" s="9" t="str">
        <f>'LFOJ 2018'!C64</f>
        <v>OJ852</v>
      </c>
      <c r="K59" s="9" t="str">
        <f>'LFOJ 2018'!B64</f>
        <v>CHÂTEAU D'EAU</v>
      </c>
      <c r="L59" s="13">
        <f t="shared" si="2"/>
        <v>47.993272777777776</v>
      </c>
      <c r="M59" s="13">
        <f t="shared" si="3"/>
        <v>1.8365983333333336</v>
      </c>
      <c r="N59" s="10"/>
      <c r="O59" s="10"/>
      <c r="P59" s="10"/>
      <c r="Q59" s="62">
        <f>'LFOJ 2018'!N64</f>
        <v>167.838</v>
      </c>
    </row>
    <row r="60" spans="1:17" ht="12.75">
      <c r="A60" s="2" t="s">
        <v>8</v>
      </c>
      <c r="B60" s="4">
        <f>'LFOJ 2018'!E65</f>
        <v>47</v>
      </c>
      <c r="C60" s="4">
        <f>'LFOJ 2018'!F65</f>
        <v>56</v>
      </c>
      <c r="D60" s="61">
        <f>'LFOJ 2018'!G65</f>
        <v>4.831</v>
      </c>
      <c r="E60" s="2" t="s">
        <v>9</v>
      </c>
      <c r="F60" s="4">
        <f>'LFOJ 2018'!I65</f>
        <v>1</v>
      </c>
      <c r="G60" s="4">
        <f>'LFOJ 2018'!J65</f>
        <v>50</v>
      </c>
      <c r="H60" s="61">
        <f>'LFOJ 2018'!K65</f>
        <v>22.953</v>
      </c>
      <c r="J60" s="9" t="str">
        <f>'LFOJ 2018'!C65</f>
        <v>OJ853</v>
      </c>
      <c r="K60" s="9" t="str">
        <f>'LFOJ 2018'!B65</f>
        <v>ANTENNE RELAIS</v>
      </c>
      <c r="L60" s="13">
        <f t="shared" si="2"/>
        <v>47.93467527777777</v>
      </c>
      <c r="M60" s="13">
        <f t="shared" si="3"/>
        <v>1.8397091666666667</v>
      </c>
      <c r="N60" s="10"/>
      <c r="O60" s="10"/>
      <c r="P60" s="10"/>
      <c r="Q60" s="62">
        <f>'LFOJ 2018'!N65</f>
        <v>202.084</v>
      </c>
    </row>
    <row r="61" spans="1:17" ht="12.75">
      <c r="A61" s="2" t="s">
        <v>8</v>
      </c>
      <c r="B61" s="4">
        <f>'LFOJ 2018'!E66</f>
        <v>47</v>
      </c>
      <c r="C61" s="4">
        <f>'LFOJ 2018'!F66</f>
        <v>56</v>
      </c>
      <c r="D61" s="61">
        <f>'LFOJ 2018'!G66</f>
        <v>35.922</v>
      </c>
      <c r="E61" s="2" t="s">
        <v>9</v>
      </c>
      <c r="F61" s="4">
        <f>'LFOJ 2018'!I66</f>
        <v>1</v>
      </c>
      <c r="G61" s="4">
        <f>'LFOJ 2018'!J66</f>
        <v>48</v>
      </c>
      <c r="H61" s="61">
        <f>'LFOJ 2018'!K66</f>
        <v>53.462</v>
      </c>
      <c r="J61" s="9" t="str">
        <f>'LFOJ 2018'!C66</f>
        <v>OJ854</v>
      </c>
      <c r="K61" s="9" t="str">
        <f>'LFOJ 2018'!B66</f>
        <v>CHÂTEAU D'EAU</v>
      </c>
      <c r="L61" s="13">
        <f t="shared" si="2"/>
        <v>47.943311666666666</v>
      </c>
      <c r="M61" s="13">
        <f t="shared" si="3"/>
        <v>1.8148505555555556</v>
      </c>
      <c r="N61" s="10"/>
      <c r="O61" s="10"/>
      <c r="P61" s="10"/>
      <c r="Q61" s="62">
        <f>'LFOJ 2018'!N66</f>
        <v>179.99</v>
      </c>
    </row>
    <row r="62" spans="1:17" ht="12.75">
      <c r="A62" s="2" t="s">
        <v>8</v>
      </c>
      <c r="B62" s="4">
        <f>'LFOJ 2018'!E67</f>
        <v>47</v>
      </c>
      <c r="C62" s="4">
        <f>'LFOJ 2018'!F67</f>
        <v>58</v>
      </c>
      <c r="D62" s="61">
        <f>'LFOJ 2018'!G67</f>
        <v>48.075</v>
      </c>
      <c r="E62" s="2" t="s">
        <v>9</v>
      </c>
      <c r="F62" s="4">
        <f>'LFOJ 2018'!I67</f>
        <v>1</v>
      </c>
      <c r="G62" s="4">
        <f>'LFOJ 2018'!J67</f>
        <v>45</v>
      </c>
      <c r="H62" s="61">
        <f>'LFOJ 2018'!K67</f>
        <v>34.575</v>
      </c>
      <c r="J62" s="9" t="str">
        <f>'LFOJ 2018'!C67</f>
        <v>OJ855</v>
      </c>
      <c r="K62" s="9" t="str">
        <f>'LFOJ 2018'!B67</f>
        <v>ANTENNE GMCO</v>
      </c>
      <c r="L62" s="13">
        <f t="shared" si="2"/>
        <v>47.980020833333334</v>
      </c>
      <c r="M62" s="13">
        <f t="shared" si="3"/>
        <v>1.7596041666666666</v>
      </c>
      <c r="N62" s="10"/>
      <c r="O62" s="10"/>
      <c r="P62" s="10"/>
      <c r="Q62" s="62">
        <f>'LFOJ 2018'!N67</f>
        <v>144.911</v>
      </c>
    </row>
    <row r="63" spans="1:17" ht="12.75">
      <c r="A63" s="2" t="s">
        <v>8</v>
      </c>
      <c r="B63" s="4">
        <f>'LFOJ 2018'!E68</f>
        <v>47</v>
      </c>
      <c r="C63" s="4">
        <f>'LFOJ 2018'!F68</f>
        <v>56</v>
      </c>
      <c r="D63" s="61">
        <f>'LFOJ 2018'!G68</f>
        <v>8.782</v>
      </c>
      <c r="E63" s="2" t="s">
        <v>9</v>
      </c>
      <c r="F63" s="4">
        <f>'LFOJ 2018'!I68</f>
        <v>1</v>
      </c>
      <c r="G63" s="4">
        <f>'LFOJ 2018'!J68</f>
        <v>45</v>
      </c>
      <c r="H63" s="61">
        <f>'LFOJ 2018'!K68</f>
        <v>54.077</v>
      </c>
      <c r="J63" s="9" t="str">
        <f>'LFOJ 2018'!C68</f>
        <v>OJ856</v>
      </c>
      <c r="K63" s="9" t="str">
        <f>'LFOJ 2018'!B68</f>
        <v>CLOCHER</v>
      </c>
      <c r="L63" s="13">
        <f t="shared" si="2"/>
        <v>47.93577277777777</v>
      </c>
      <c r="M63" s="13">
        <f t="shared" si="3"/>
        <v>1.7650213888888888</v>
      </c>
      <c r="N63" s="10"/>
      <c r="O63" s="10"/>
      <c r="P63" s="10"/>
      <c r="Q63" s="62">
        <f>'LFOJ 2018'!N68</f>
        <v>146.472</v>
      </c>
    </row>
    <row r="64" spans="1:17" ht="12.75">
      <c r="A64" s="2" t="s">
        <v>8</v>
      </c>
      <c r="B64" s="4">
        <f>'LFOJ 2018'!E69</f>
        <v>47</v>
      </c>
      <c r="C64" s="4">
        <f>'LFOJ 2018'!F69</f>
        <v>54</v>
      </c>
      <c r="D64" s="61">
        <f>'LFOJ 2018'!G69</f>
        <v>3.196</v>
      </c>
      <c r="E64" s="2" t="s">
        <v>9</v>
      </c>
      <c r="F64" s="4">
        <f>'LFOJ 2018'!I69</f>
        <v>1</v>
      </c>
      <c r="G64" s="4">
        <f>'LFOJ 2018'!J69</f>
        <v>47</v>
      </c>
      <c r="H64" s="61">
        <f>'LFOJ 2018'!K69</f>
        <v>32.022</v>
      </c>
      <c r="J64" s="9" t="str">
        <f>'LFOJ 2018'!C69</f>
        <v>OJ857</v>
      </c>
      <c r="K64" s="9" t="str">
        <f>'LFOJ 2018'!B69</f>
        <v>PYLÔNE HT</v>
      </c>
      <c r="L64" s="13">
        <f t="shared" si="2"/>
        <v>47.900887777777776</v>
      </c>
      <c r="M64" s="13">
        <f t="shared" si="3"/>
        <v>1.7922283333333333</v>
      </c>
      <c r="N64" s="10"/>
      <c r="O64" s="10"/>
      <c r="P64" s="10"/>
      <c r="Q64" s="62">
        <f>'LFOJ 2018'!N69</f>
        <v>179.942</v>
      </c>
    </row>
    <row r="65" spans="1:17" ht="12.75">
      <c r="A65" s="2" t="s">
        <v>8</v>
      </c>
      <c r="B65" s="4">
        <f>'LFOJ 2018'!E70</f>
        <v>47</v>
      </c>
      <c r="C65" s="4">
        <f>'LFOJ 2018'!F70</f>
        <v>56</v>
      </c>
      <c r="D65" s="61">
        <f>'LFOJ 2018'!G70</f>
        <v>30.461</v>
      </c>
      <c r="E65" s="2" t="s">
        <v>9</v>
      </c>
      <c r="F65" s="4">
        <f>'LFOJ 2018'!I70</f>
        <v>1</v>
      </c>
      <c r="G65" s="4">
        <f>'LFOJ 2018'!J70</f>
        <v>42</v>
      </c>
      <c r="H65" s="61">
        <f>'LFOJ 2018'!K70</f>
        <v>8.183</v>
      </c>
      <c r="J65" s="9" t="str">
        <f>'LFOJ 2018'!C70</f>
        <v>OJ858</v>
      </c>
      <c r="K65" s="9" t="str">
        <f>'LFOJ 2018'!B70</f>
        <v>CLOCHER</v>
      </c>
      <c r="L65" s="13">
        <f t="shared" si="2"/>
        <v>47.94179472222222</v>
      </c>
      <c r="M65" s="13">
        <f t="shared" si="3"/>
        <v>1.7022730555555554</v>
      </c>
      <c r="N65" s="10"/>
      <c r="O65" s="10"/>
      <c r="P65" s="10"/>
      <c r="Q65" s="62">
        <f>'LFOJ 2018'!N70</f>
        <v>136.162</v>
      </c>
    </row>
    <row r="66" spans="1:17" ht="12.75">
      <c r="A66" s="2" t="s">
        <v>8</v>
      </c>
      <c r="B66" s="4">
        <f>'LFOJ 2018'!E71</f>
        <v>47</v>
      </c>
      <c r="C66" s="4">
        <f>'LFOJ 2018'!F71</f>
        <v>57</v>
      </c>
      <c r="D66" s="61">
        <f>'LFOJ 2018'!G71</f>
        <v>54.81</v>
      </c>
      <c r="E66" s="2" t="s">
        <v>9</v>
      </c>
      <c r="F66" s="4">
        <f>'LFOJ 2018'!I71</f>
        <v>1</v>
      </c>
      <c r="G66" s="4">
        <f>'LFOJ 2018'!J71</f>
        <v>41</v>
      </c>
      <c r="H66" s="61">
        <f>'LFOJ 2018'!K71</f>
        <v>53.565</v>
      </c>
      <c r="J66" s="9" t="str">
        <f>'LFOJ 2018'!C71</f>
        <v>OJ859</v>
      </c>
      <c r="K66" s="9" t="str">
        <f>'LFOJ 2018'!B71</f>
        <v>CHÂTEAU D'EAU</v>
      </c>
      <c r="L66" s="13">
        <f t="shared" si="2"/>
        <v>47.965225000000004</v>
      </c>
      <c r="M66" s="13">
        <f t="shared" si="3"/>
        <v>1.6982125</v>
      </c>
      <c r="N66" s="10"/>
      <c r="O66" s="10"/>
      <c r="P66" s="10"/>
      <c r="Q66" s="62">
        <f>'LFOJ 2018'!N71</f>
        <v>150.581</v>
      </c>
    </row>
    <row r="67" spans="1:17" ht="12.75">
      <c r="A67" s="2" t="s">
        <v>8</v>
      </c>
      <c r="B67" s="4">
        <f>'LFOJ 2018'!E72</f>
        <v>47</v>
      </c>
      <c r="C67" s="4">
        <f>'LFOJ 2018'!F72</f>
        <v>57</v>
      </c>
      <c r="D67" s="61">
        <f>'LFOJ 2018'!G72</f>
        <v>50.306</v>
      </c>
      <c r="E67" s="2" t="s">
        <v>9</v>
      </c>
      <c r="F67" s="4">
        <f>'LFOJ 2018'!I72</f>
        <v>1</v>
      </c>
      <c r="G67" s="4">
        <f>'LFOJ 2018'!J72</f>
        <v>41</v>
      </c>
      <c r="H67" s="61">
        <f>'LFOJ 2018'!K72</f>
        <v>45.331</v>
      </c>
      <c r="J67" s="9" t="str">
        <f>'LFOJ 2018'!C72</f>
        <v>OJ860</v>
      </c>
      <c r="K67" s="9" t="str">
        <f>'LFOJ 2018'!B72</f>
        <v>CLOCHER</v>
      </c>
      <c r="L67" s="13">
        <f t="shared" si="2"/>
        <v>47.963973888888894</v>
      </c>
      <c r="M67" s="13">
        <f t="shared" si="3"/>
        <v>1.6959252777777778</v>
      </c>
      <c r="N67" s="10"/>
      <c r="O67" s="10"/>
      <c r="P67" s="10"/>
      <c r="Q67" s="62">
        <f>'LFOJ 2018'!N72</f>
        <v>139.679</v>
      </c>
    </row>
    <row r="68" spans="1:17" ht="12.75">
      <c r="A68" s="2" t="s">
        <v>8</v>
      </c>
      <c r="B68" s="4">
        <f>'LFOJ 2018'!E73</f>
        <v>47</v>
      </c>
      <c r="C68" s="4">
        <f>'LFOJ 2018'!F73</f>
        <v>58</v>
      </c>
      <c r="D68" s="61">
        <f>'LFOJ 2018'!G73</f>
        <v>53.19</v>
      </c>
      <c r="E68" s="2" t="s">
        <v>9</v>
      </c>
      <c r="F68" s="4">
        <f>'LFOJ 2018'!I73</f>
        <v>1</v>
      </c>
      <c r="G68" s="4">
        <f>'LFOJ 2018'!J73</f>
        <v>40</v>
      </c>
      <c r="H68" s="61">
        <f>'LFOJ 2018'!K73</f>
        <v>47.612</v>
      </c>
      <c r="J68" s="9" t="str">
        <f>'LFOJ 2018'!C73</f>
        <v>OJ861</v>
      </c>
      <c r="K68" s="9" t="str">
        <f>'LFOJ 2018'!B73</f>
        <v>CLOCHER</v>
      </c>
      <c r="L68" s="13">
        <f t="shared" si="2"/>
        <v>47.98144166666667</v>
      </c>
      <c r="M68" s="13">
        <f t="shared" si="3"/>
        <v>1.6798922222222221</v>
      </c>
      <c r="N68" s="10"/>
      <c r="O68" s="10"/>
      <c r="P68" s="10"/>
      <c r="Q68" s="62">
        <f>'LFOJ 2018'!N73</f>
        <v>156.187</v>
      </c>
    </row>
    <row r="69" spans="1:17" ht="12.75">
      <c r="A69" s="2" t="s">
        <v>8</v>
      </c>
      <c r="B69" s="4">
        <f>'LFOJ 2018'!E74</f>
        <v>48</v>
      </c>
      <c r="C69" s="4" t="str">
        <f>'LFOJ 2018'!F74</f>
        <v>00</v>
      </c>
      <c r="D69" s="61">
        <f>'LFOJ 2018'!G74</f>
        <v>5.789</v>
      </c>
      <c r="E69" s="2" t="s">
        <v>9</v>
      </c>
      <c r="F69" s="4">
        <f>'LFOJ 2018'!I74</f>
        <v>1</v>
      </c>
      <c r="G69" s="4">
        <f>'LFOJ 2018'!J74</f>
        <v>41</v>
      </c>
      <c r="H69" s="61">
        <f>'LFOJ 2018'!K74</f>
        <v>59.554</v>
      </c>
      <c r="J69" s="9" t="str">
        <f>'LFOJ 2018'!C74</f>
        <v>OJ862</v>
      </c>
      <c r="K69" s="9" t="str">
        <f>'LFOJ 2018'!B74</f>
        <v>CLOCHER</v>
      </c>
      <c r="L69" s="13">
        <f t="shared" si="2"/>
        <v>48.00160805555556</v>
      </c>
      <c r="M69" s="13">
        <f t="shared" si="3"/>
        <v>1.6998761111111111</v>
      </c>
      <c r="N69" s="10"/>
      <c r="O69" s="10"/>
      <c r="P69" s="10"/>
      <c r="Q69" s="62">
        <f>'LFOJ 2018'!N74</f>
        <v>159.608</v>
      </c>
    </row>
    <row r="70" spans="1:17" ht="12.75">
      <c r="A70" s="2" t="s">
        <v>8</v>
      </c>
      <c r="B70" s="4">
        <f>'LFOJ 2018'!E75</f>
        <v>48</v>
      </c>
      <c r="C70" s="4" t="str">
        <f>'LFOJ 2018'!F75</f>
        <v>00</v>
      </c>
      <c r="D70" s="61">
        <f>'LFOJ 2018'!G75</f>
        <v>3.802</v>
      </c>
      <c r="E70" s="2" t="s">
        <v>9</v>
      </c>
      <c r="F70" s="4">
        <f>'LFOJ 2018'!I75</f>
        <v>1</v>
      </c>
      <c r="G70" s="4">
        <f>'LFOJ 2018'!J75</f>
        <v>41</v>
      </c>
      <c r="H70" s="61">
        <f>'LFOJ 2018'!K75</f>
        <v>38.865</v>
      </c>
      <c r="J70" s="9" t="str">
        <f>'LFOJ 2018'!C75</f>
        <v>OJ863</v>
      </c>
      <c r="K70" s="9" t="str">
        <f>'LFOJ 2018'!B75</f>
        <v>CHÂTEAU D'EAU</v>
      </c>
      <c r="L70" s="13">
        <f t="shared" si="2"/>
        <v>48.00105611111111</v>
      </c>
      <c r="M70" s="13">
        <f t="shared" si="3"/>
        <v>1.6941291666666667</v>
      </c>
      <c r="N70" s="10"/>
      <c r="O70" s="10"/>
      <c r="P70" s="10"/>
      <c r="Q70" s="62">
        <f>'LFOJ 2018'!N75</f>
        <v>154.606</v>
      </c>
    </row>
    <row r="71" spans="1:17" ht="12.75">
      <c r="A71" s="2" t="s">
        <v>8</v>
      </c>
      <c r="B71" s="4">
        <f>'LFOJ 2018'!E76</f>
        <v>48</v>
      </c>
      <c r="C71" s="4" t="str">
        <f>'LFOJ 2018'!F76</f>
        <v>00</v>
      </c>
      <c r="D71" s="61">
        <f>'LFOJ 2018'!G76</f>
        <v>40.341</v>
      </c>
      <c r="E71" s="2" t="s">
        <v>9</v>
      </c>
      <c r="F71" s="4">
        <f>'LFOJ 2018'!I76</f>
        <v>1</v>
      </c>
      <c r="G71" s="4">
        <f>'LFOJ 2018'!J76</f>
        <v>37</v>
      </c>
      <c r="H71" s="61">
        <f>'LFOJ 2018'!K76</f>
        <v>37.559</v>
      </c>
      <c r="J71" s="9" t="str">
        <f>'LFOJ 2018'!C76</f>
        <v>OJ865</v>
      </c>
      <c r="K71" s="9" t="str">
        <f>'LFOJ 2018'!B76</f>
        <v>ANTENNE</v>
      </c>
      <c r="L71" s="13">
        <f t="shared" si="2"/>
        <v>48.011205833333335</v>
      </c>
      <c r="M71" s="13">
        <f t="shared" si="3"/>
        <v>1.6270997222222223</v>
      </c>
      <c r="N71" s="10"/>
      <c r="O71" s="10"/>
      <c r="P71" s="10"/>
      <c r="Q71" s="62">
        <f>'LFOJ 2018'!N76</f>
        <v>161.685</v>
      </c>
    </row>
    <row r="72" spans="1:17" ht="12.75">
      <c r="A72" s="2" t="s">
        <v>8</v>
      </c>
      <c r="B72" s="4">
        <f>'LFOJ 2018'!E77</f>
        <v>47</v>
      </c>
      <c r="C72" s="4">
        <f>'LFOJ 2018'!F77</f>
        <v>58</v>
      </c>
      <c r="D72" s="61">
        <f>'LFOJ 2018'!G77</f>
        <v>56.88</v>
      </c>
      <c r="E72" s="2" t="s">
        <v>9</v>
      </c>
      <c r="F72" s="4">
        <f>'LFOJ 2018'!I77</f>
        <v>1</v>
      </c>
      <c r="G72" s="4">
        <f>'LFOJ 2018'!J77</f>
        <v>46</v>
      </c>
      <c r="H72" s="61">
        <f>'LFOJ 2018'!K77</f>
        <v>12.94</v>
      </c>
      <c r="J72" s="9" t="str">
        <f>'LFOJ 2018'!C77</f>
        <v>OJ866</v>
      </c>
      <c r="K72" s="9" t="str">
        <f>'LFOJ 2018'!B77</f>
        <v>NOUV. TOUR DE CONTRÔLE</v>
      </c>
      <c r="L72" s="13">
        <f t="shared" si="2"/>
        <v>47.98246666666667</v>
      </c>
      <c r="M72" s="13">
        <f t="shared" si="3"/>
        <v>1.770261111111111</v>
      </c>
      <c r="N72" s="10"/>
      <c r="O72" s="10"/>
      <c r="P72" s="10"/>
      <c r="Q72" s="62">
        <f>'LFOJ 2018'!N77</f>
        <v>168.35</v>
      </c>
    </row>
    <row r="73" spans="1:17" ht="12.75">
      <c r="A73" s="2" t="s">
        <v>8</v>
      </c>
      <c r="B73" s="4">
        <f>'LFOJ 2018'!E78</f>
        <v>47</v>
      </c>
      <c r="C73" s="4">
        <f>'LFOJ 2018'!F78</f>
        <v>58</v>
      </c>
      <c r="D73" s="61">
        <f>'LFOJ 2018'!G78</f>
        <v>50.24</v>
      </c>
      <c r="E73" s="2" t="s">
        <v>9</v>
      </c>
      <c r="F73" s="4">
        <f>'LFOJ 2018'!I78</f>
        <v>1</v>
      </c>
      <c r="G73" s="4">
        <f>'LFOJ 2018'!J78</f>
        <v>45</v>
      </c>
      <c r="H73" s="61">
        <f>'LFOJ 2018'!K78</f>
        <v>51.95</v>
      </c>
      <c r="J73" s="9" t="str">
        <f>'LFOJ 2018'!C78</f>
        <v>OJ867</v>
      </c>
      <c r="K73" s="9" t="str">
        <f>'LFOJ 2018'!B78</f>
        <v>PARATONNERRE OUEST HM19</v>
      </c>
      <c r="L73" s="13">
        <f t="shared" si="2"/>
        <v>47.98062222222222</v>
      </c>
      <c r="M73" s="13">
        <f t="shared" si="3"/>
        <v>1.7644305555555555</v>
      </c>
      <c r="N73" s="10"/>
      <c r="O73" s="10"/>
      <c r="P73" s="10"/>
      <c r="Q73" s="62">
        <f>'LFOJ 2018'!N78</f>
        <v>159.75</v>
      </c>
    </row>
    <row r="74" spans="1:17" ht="12.75">
      <c r="A74" s="2" t="s">
        <v>8</v>
      </c>
      <c r="B74" s="4">
        <f>'LFOJ 2018'!E79</f>
        <v>47</v>
      </c>
      <c r="C74" s="4">
        <f>'LFOJ 2018'!F79</f>
        <v>58</v>
      </c>
      <c r="D74" s="61">
        <f>'LFOJ 2018'!G79</f>
        <v>51.13</v>
      </c>
      <c r="E74" s="2" t="s">
        <v>9</v>
      </c>
      <c r="F74" s="4">
        <f>'LFOJ 2018'!I79</f>
        <v>1</v>
      </c>
      <c r="G74" s="4">
        <f>'LFOJ 2018'!J79</f>
        <v>45</v>
      </c>
      <c r="H74" s="61">
        <f>'LFOJ 2018'!K79</f>
        <v>55.55</v>
      </c>
      <c r="I74"/>
      <c r="J74" s="9" t="str">
        <f>'LFOJ 2018'!C79</f>
        <v>OJ868</v>
      </c>
      <c r="K74" s="9" t="str">
        <f>'LFOJ 2018'!B79</f>
        <v>PARATONNERRE CENTRE HM19</v>
      </c>
      <c r="L74" s="13">
        <f t="shared" si="2"/>
        <v>47.980869444444444</v>
      </c>
      <c r="M74" s="13">
        <f t="shared" si="3"/>
        <v>1.7654305555555556</v>
      </c>
      <c r="N74"/>
      <c r="O74"/>
      <c r="P74"/>
      <c r="Q74" s="62">
        <f>'LFOJ 2018'!N79</f>
        <v>159.75</v>
      </c>
    </row>
    <row r="75" spans="1:17" ht="12.75">
      <c r="A75" s="2" t="s">
        <v>8</v>
      </c>
      <c r="B75" s="4">
        <f>'LFOJ 2018'!E80</f>
        <v>47</v>
      </c>
      <c r="C75" s="4">
        <f>'LFOJ 2018'!F80</f>
        <v>58</v>
      </c>
      <c r="D75" s="61">
        <f>'LFOJ 2018'!G80</f>
        <v>51.9</v>
      </c>
      <c r="E75" s="2" t="s">
        <v>9</v>
      </c>
      <c r="F75" s="4">
        <f>'LFOJ 2018'!I80</f>
        <v>1</v>
      </c>
      <c r="G75" s="4">
        <f>'LFOJ 2018'!J80</f>
        <v>45</v>
      </c>
      <c r="H75" s="61">
        <f>'LFOJ 2018'!K80</f>
        <v>58.66</v>
      </c>
      <c r="I75"/>
      <c r="J75" s="9" t="str">
        <f>'LFOJ 2018'!C80</f>
        <v>OJ869</v>
      </c>
      <c r="K75" s="9" t="str">
        <f>'LFOJ 2018'!B80</f>
        <v>PARATONNERRE EST HM19</v>
      </c>
      <c r="L75" s="13">
        <f>IF((A75="N"),1,-1)*(B75+C75/60+D75/3600)</f>
        <v>47.98108333333334</v>
      </c>
      <c r="M75" s="13">
        <f>IF((E75="E"),1,-1)*(F75+G75/60+H75/3600)</f>
        <v>1.7662944444444444</v>
      </c>
      <c r="N75"/>
      <c r="O75"/>
      <c r="P75"/>
      <c r="Q75" s="62">
        <f>'LFOJ 2018'!N80</f>
        <v>159.75</v>
      </c>
    </row>
    <row r="76" spans="1:17" ht="12.75">
      <c r="A76" s="2" t="s">
        <v>8</v>
      </c>
      <c r="B76" s="4">
        <f>'LFOJ 2018'!E81</f>
        <v>47</v>
      </c>
      <c r="C76" s="4">
        <f>'LFOJ 2018'!F81</f>
        <v>58</v>
      </c>
      <c r="D76" s="61">
        <f>'LFOJ 2018'!G81</f>
        <v>53.137</v>
      </c>
      <c r="E76" s="2" t="s">
        <v>9</v>
      </c>
      <c r="F76" s="4">
        <f>'LFOJ 2018'!I81</f>
        <v>1</v>
      </c>
      <c r="G76" s="4">
        <f>'LFOJ 2018'!J81</f>
        <v>45</v>
      </c>
      <c r="H76" s="61">
        <f>'LFOJ 2018'!K81</f>
        <v>58.039</v>
      </c>
      <c r="I76"/>
      <c r="J76" s="9" t="str">
        <f>'LFOJ 2018'!C81</f>
        <v>OJ870</v>
      </c>
      <c r="K76" s="9" t="str">
        <f>'LFOJ 2018'!B81</f>
        <v>HM19</v>
      </c>
      <c r="L76" s="13">
        <f>IF((A76="N"),1,-1)*(B76+C76/60+D76/3600)</f>
        <v>47.98142694444444</v>
      </c>
      <c r="M76" s="13">
        <f>IF((E76="E"),1,-1)*(F76+G76/60+H76/3600)</f>
        <v>1.7661219444444445</v>
      </c>
      <c r="N76"/>
      <c r="O76"/>
      <c r="P76"/>
      <c r="Q76" s="62">
        <f>'LFOJ 2018'!N81</f>
        <v>154.245</v>
      </c>
    </row>
    <row r="77" spans="1:17" ht="12.75">
      <c r="A77" s="2" t="s">
        <v>8</v>
      </c>
      <c r="B77" s="4">
        <f>'LFOJ 2018'!E82</f>
        <v>47</v>
      </c>
      <c r="C77" s="4">
        <f>'LFOJ 2018'!F82</f>
        <v>58</v>
      </c>
      <c r="D77" s="61">
        <f>'LFOJ 2018'!G82</f>
        <v>51.177</v>
      </c>
      <c r="E77" s="2" t="s">
        <v>9</v>
      </c>
      <c r="F77" s="4">
        <f>'LFOJ 2018'!I82</f>
        <v>1</v>
      </c>
      <c r="G77" s="4">
        <f>'LFOJ 2018'!J82</f>
        <v>45</v>
      </c>
      <c r="H77" s="61">
        <f>'LFOJ 2018'!K82</f>
        <v>59.075</v>
      </c>
      <c r="I77"/>
      <c r="J77" s="9" t="str">
        <f>'LFOJ 2018'!C82</f>
        <v>OJ871</v>
      </c>
      <c r="K77" s="9" t="str">
        <f>'LFOJ 2018'!B82</f>
        <v>HM19</v>
      </c>
      <c r="L77" s="13">
        <f>IF((A77="N"),1,-1)*(B77+C77/60+D77/3600)</f>
        <v>47.9808825</v>
      </c>
      <c r="M77" s="13">
        <f>IF((E77="E"),1,-1)*(F77+G77/60+H77/3600)</f>
        <v>1.7664097222222221</v>
      </c>
      <c r="N77"/>
      <c r="O77"/>
      <c r="P77"/>
      <c r="Q77" s="62">
        <f>'LFOJ 2018'!N82</f>
        <v>151.383</v>
      </c>
    </row>
    <row r="78" spans="1:17" ht="12.75">
      <c r="A78" s="2" t="s">
        <v>8</v>
      </c>
      <c r="B78" s="4">
        <f>'LFOJ 2018'!E83</f>
        <v>47</v>
      </c>
      <c r="C78" s="4">
        <f>'LFOJ 2018'!F83</f>
        <v>58</v>
      </c>
      <c r="D78" s="61">
        <f>'LFOJ 2018'!G83</f>
        <v>49.296</v>
      </c>
      <c r="E78" s="2" t="s">
        <v>9</v>
      </c>
      <c r="F78" s="4">
        <f>'LFOJ 2018'!I83</f>
        <v>1</v>
      </c>
      <c r="G78" s="4">
        <f>'LFOJ 2018'!J83</f>
        <v>45</v>
      </c>
      <c r="H78" s="61">
        <f>'LFOJ 2018'!K83</f>
        <v>51.512</v>
      </c>
      <c r="I78"/>
      <c r="J78" s="9" t="str">
        <f>'LFOJ 2018'!C83</f>
        <v>OJ872</v>
      </c>
      <c r="K78" s="9" t="str">
        <f>'LFOJ 2018'!B83</f>
        <v>HM19</v>
      </c>
      <c r="L78" s="13">
        <f>IF((A78="N"),1,-1)*(B78+C78/60+D78/3600)</f>
        <v>47.980360000000005</v>
      </c>
      <c r="M78" s="13">
        <f>IF((E78="E"),1,-1)*(F78+G78/60+H78/3600)</f>
        <v>1.764308888888889</v>
      </c>
      <c r="N78"/>
      <c r="O78"/>
      <c r="P78"/>
      <c r="Q78" s="62">
        <f>'LFOJ 2018'!N83</f>
        <v>151.332</v>
      </c>
    </row>
    <row r="79" spans="1:17" ht="12.75">
      <c r="A79" s="2" t="s">
        <v>8</v>
      </c>
      <c r="B79" s="4">
        <f>'LFOJ 2018'!E84</f>
        <v>47</v>
      </c>
      <c r="C79" s="4">
        <f>'LFOJ 2018'!F84</f>
        <v>58</v>
      </c>
      <c r="D79" s="61">
        <f>'LFOJ 2018'!G84</f>
        <v>51.235</v>
      </c>
      <c r="E79" s="2" t="s">
        <v>9</v>
      </c>
      <c r="F79" s="4">
        <f>'LFOJ 2018'!I84</f>
        <v>1</v>
      </c>
      <c r="G79" s="4">
        <f>'LFOJ 2018'!J84</f>
        <v>45</v>
      </c>
      <c r="H79" s="61">
        <f>'LFOJ 2018'!K84</f>
        <v>50.396</v>
      </c>
      <c r="I79"/>
      <c r="J79" s="9" t="str">
        <f>'LFOJ 2018'!C84</f>
        <v>OJ873</v>
      </c>
      <c r="K79" s="9" t="str">
        <f>'LFOJ 2018'!B84</f>
        <v>HM19</v>
      </c>
      <c r="L79" s="13">
        <f aca="true" t="shared" si="4" ref="L79:L88">IF((A79="N"),1,-1)*(B79+C79/60+D79/3600)</f>
        <v>47.980898611111115</v>
      </c>
      <c r="M79" s="13">
        <f aca="true" t="shared" si="5" ref="M79:M88">IF((E79="E"),1,-1)*(F79+G79/60+H79/3600)</f>
        <v>1.763998888888889</v>
      </c>
      <c r="N79"/>
      <c r="O79"/>
      <c r="P79"/>
      <c r="Q79" s="62">
        <f>'LFOJ 2018'!N84</f>
        <v>154.258</v>
      </c>
    </row>
    <row r="80" spans="1:17" ht="12.75">
      <c r="A80" s="2" t="s">
        <v>8</v>
      </c>
      <c r="B80" s="4">
        <f>'LFOJ 2018'!E85</f>
        <v>47</v>
      </c>
      <c r="C80" s="4">
        <f>'LFOJ 2018'!F85</f>
        <v>59</v>
      </c>
      <c r="D80" s="61">
        <f>'LFOJ 2018'!G85</f>
        <v>43.429</v>
      </c>
      <c r="E80" s="2" t="s">
        <v>9</v>
      </c>
      <c r="F80" s="4">
        <f>'LFOJ 2018'!I85</f>
        <v>1</v>
      </c>
      <c r="G80" s="4">
        <f>'LFOJ 2018'!J85</f>
        <v>47</v>
      </c>
      <c r="H80" s="61">
        <f>'LFOJ 2018'!K85</f>
        <v>1.137</v>
      </c>
      <c r="I80"/>
      <c r="J80" s="9" t="str">
        <f>'LFOJ 2018'!C85</f>
        <v>OJ874</v>
      </c>
      <c r="K80" s="9" t="str">
        <f>'LFOJ 2018'!B85</f>
        <v>ARBRE</v>
      </c>
      <c r="L80" s="13">
        <f t="shared" si="4"/>
        <v>47.995396944444444</v>
      </c>
      <c r="M80" s="13">
        <f t="shared" si="5"/>
        <v>1.7836491666666665</v>
      </c>
      <c r="N80"/>
      <c r="O80"/>
      <c r="P80"/>
      <c r="Q80" s="62">
        <f>'LFOJ 2018'!N85</f>
        <v>144.529</v>
      </c>
    </row>
    <row r="81" spans="1:17" ht="12.75">
      <c r="A81" s="2" t="s">
        <v>8</v>
      </c>
      <c r="B81" s="4">
        <f>'LFOJ 2018'!E86</f>
        <v>47</v>
      </c>
      <c r="C81" s="4">
        <f>'LFOJ 2018'!F86</f>
        <v>59</v>
      </c>
      <c r="D81" s="61">
        <f>'LFOJ 2018'!G86</f>
        <v>43.365</v>
      </c>
      <c r="E81" s="2" t="s">
        <v>9</v>
      </c>
      <c r="F81" s="4">
        <f>'LFOJ 2018'!I86</f>
        <v>1</v>
      </c>
      <c r="G81" s="4">
        <f>'LFOJ 2018'!J86</f>
        <v>46</v>
      </c>
      <c r="H81" s="61">
        <f>'LFOJ 2018'!K86</f>
        <v>46.298</v>
      </c>
      <c r="I81"/>
      <c r="J81" s="9" t="str">
        <f>'LFOJ 2018'!C86</f>
        <v>OJ875</v>
      </c>
      <c r="K81" s="9" t="str">
        <f>'LFOJ 2018'!B86</f>
        <v>ARBRE</v>
      </c>
      <c r="L81" s="13">
        <f t="shared" si="4"/>
        <v>47.995379166666666</v>
      </c>
      <c r="M81" s="13">
        <f t="shared" si="5"/>
        <v>1.7795272222222223</v>
      </c>
      <c r="N81"/>
      <c r="O81"/>
      <c r="P81"/>
      <c r="Q81" s="62">
        <f>'LFOJ 2018'!N86</f>
        <v>145.494</v>
      </c>
    </row>
    <row r="82" spans="1:17" ht="12.75">
      <c r="A82" s="2" t="s">
        <v>8</v>
      </c>
      <c r="B82" s="4">
        <f>'LFOJ 2018'!E87</f>
        <v>47</v>
      </c>
      <c r="C82" s="4">
        <f>'LFOJ 2018'!F87</f>
        <v>59</v>
      </c>
      <c r="D82" s="61">
        <f>'LFOJ 2018'!G87</f>
        <v>42.739</v>
      </c>
      <c r="E82" s="2" t="s">
        <v>9</v>
      </c>
      <c r="F82" s="4">
        <f>'LFOJ 2018'!I87</f>
        <v>1</v>
      </c>
      <c r="G82" s="4">
        <f>'LFOJ 2018'!J87</f>
        <v>46</v>
      </c>
      <c r="H82" s="61">
        <f>'LFOJ 2018'!K87</f>
        <v>44.651</v>
      </c>
      <c r="I82"/>
      <c r="J82" s="9" t="str">
        <f>'LFOJ 2018'!C87</f>
        <v>OJ876</v>
      </c>
      <c r="K82" s="9" t="str">
        <f>'LFOJ 2018'!B87</f>
        <v>ANTENNE MAISON</v>
      </c>
      <c r="L82" s="13">
        <f t="shared" si="4"/>
        <v>47.99520527777778</v>
      </c>
      <c r="M82" s="13">
        <f t="shared" si="5"/>
        <v>1.7790697222222223</v>
      </c>
      <c r="N82"/>
      <c r="O82"/>
      <c r="P82"/>
      <c r="Q82" s="62">
        <f>'LFOJ 2018'!N87</f>
        <v>142.364</v>
      </c>
    </row>
    <row r="83" spans="1:17" ht="12.75">
      <c r="A83" s="2" t="s">
        <v>8</v>
      </c>
      <c r="B83" s="4">
        <f>'LFOJ 2018'!E88</f>
        <v>47</v>
      </c>
      <c r="C83" s="4">
        <f>'LFOJ 2018'!F88</f>
        <v>59</v>
      </c>
      <c r="D83" s="61">
        <f>'LFOJ 2018'!G88</f>
        <v>10.577</v>
      </c>
      <c r="E83" s="2" t="s">
        <v>9</v>
      </c>
      <c r="F83" s="4">
        <f>'LFOJ 2018'!I88</f>
        <v>1</v>
      </c>
      <c r="G83" s="4">
        <f>'LFOJ 2018'!J88</f>
        <v>45</v>
      </c>
      <c r="H83" s="61">
        <f>'LFOJ 2018'!K88</f>
        <v>39.052</v>
      </c>
      <c r="I83"/>
      <c r="J83" s="9" t="str">
        <f>'LFOJ 2018'!C88</f>
        <v>OJ877</v>
      </c>
      <c r="K83" s="9" t="str">
        <f>'LFOJ 2018'!B88</f>
        <v>MÂT MÉTEO</v>
      </c>
      <c r="L83" s="13">
        <f t="shared" si="4"/>
        <v>47.98627138888889</v>
      </c>
      <c r="M83" s="13">
        <f t="shared" si="5"/>
        <v>1.7608477777777778</v>
      </c>
      <c r="N83"/>
      <c r="O83"/>
      <c r="P83"/>
      <c r="Q83" s="62">
        <f>'LFOJ 2018'!N88</f>
        <v>132.879</v>
      </c>
    </row>
    <row r="84" spans="1:17" ht="12.75">
      <c r="A84" s="2" t="s">
        <v>8</v>
      </c>
      <c r="B84" s="4">
        <f>'LFOJ 2018'!E89</f>
        <v>47</v>
      </c>
      <c r="C84" s="4">
        <f>'LFOJ 2018'!F89</f>
        <v>59</v>
      </c>
      <c r="D84" s="61">
        <f>'LFOJ 2018'!G89</f>
        <v>6.953</v>
      </c>
      <c r="E84" s="2" t="s">
        <v>9</v>
      </c>
      <c r="F84" s="4">
        <f>'LFOJ 2018'!I89</f>
        <v>1</v>
      </c>
      <c r="G84" s="4">
        <f>'LFOJ 2018'!J89</f>
        <v>44</v>
      </c>
      <c r="H84" s="61">
        <f>'LFOJ 2018'!K89</f>
        <v>44.371</v>
      </c>
      <c r="I84"/>
      <c r="J84" s="9" t="str">
        <f>'LFOJ 2018'!C89</f>
        <v>OJ878</v>
      </c>
      <c r="K84" s="9" t="str">
        <f>'LFOJ 2018'!B89</f>
        <v>MANCHE À AIR SEUIL 07</v>
      </c>
      <c r="L84" s="13">
        <f t="shared" si="4"/>
        <v>47.985264722222226</v>
      </c>
      <c r="M84" s="13">
        <f t="shared" si="5"/>
        <v>1.7456586111111112</v>
      </c>
      <c r="N84"/>
      <c r="O84"/>
      <c r="P84"/>
      <c r="Q84" s="62">
        <f>'LFOJ 2018'!N89</f>
        <v>134.943</v>
      </c>
    </row>
    <row r="85" spans="1:17" ht="12.75">
      <c r="A85" s="2" t="s">
        <v>8</v>
      </c>
      <c r="B85" s="4">
        <f>'LFOJ 2018'!E90</f>
        <v>47</v>
      </c>
      <c r="C85" s="4">
        <f>'LFOJ 2018'!F90</f>
        <v>59</v>
      </c>
      <c r="D85" s="61">
        <f>'LFOJ 2018'!G90</f>
        <v>5.799</v>
      </c>
      <c r="E85" s="2" t="s">
        <v>9</v>
      </c>
      <c r="F85" s="4">
        <f>'LFOJ 2018'!I90</f>
        <v>1</v>
      </c>
      <c r="G85" s="4">
        <f>'LFOJ 2018'!J90</f>
        <v>44</v>
      </c>
      <c r="H85" s="61">
        <f>'LFOJ 2018'!K90</f>
        <v>35.758</v>
      </c>
      <c r="I85"/>
      <c r="J85" s="9" t="str">
        <f>'LFOJ 2018'!C90</f>
        <v>OJ879-1</v>
      </c>
      <c r="K85" s="9" t="str">
        <f>'LFOJ 2018'!B90</f>
        <v>MERLON SEUIL 07</v>
      </c>
      <c r="L85" s="13">
        <f t="shared" si="4"/>
        <v>47.984944166666665</v>
      </c>
      <c r="M85" s="13">
        <f t="shared" si="5"/>
        <v>1.7432661111111112</v>
      </c>
      <c r="N85"/>
      <c r="O85"/>
      <c r="P85"/>
      <c r="Q85" s="62">
        <f>'LFOJ 2018'!N90</f>
        <v>129.353</v>
      </c>
    </row>
    <row r="86" spans="1:17" ht="12.75">
      <c r="A86" s="2" t="s">
        <v>8</v>
      </c>
      <c r="B86" s="4">
        <f>'LFOJ 2018'!E91</f>
        <v>47</v>
      </c>
      <c r="C86" s="4">
        <f>'LFOJ 2018'!F91</f>
        <v>59</v>
      </c>
      <c r="D86" s="61">
        <f>'LFOJ 2018'!G91</f>
        <v>4.806</v>
      </c>
      <c r="E86" s="2" t="s">
        <v>9</v>
      </c>
      <c r="F86" s="4">
        <f>'LFOJ 2018'!I91</f>
        <v>1</v>
      </c>
      <c r="G86" s="4">
        <f>'LFOJ 2018'!J91</f>
        <v>44</v>
      </c>
      <c r="H86" s="61">
        <f>'LFOJ 2018'!K91</f>
        <v>35.241</v>
      </c>
      <c r="I86"/>
      <c r="J86" s="9" t="str">
        <f>'LFOJ 2018'!C91</f>
        <v>OJ879-2</v>
      </c>
      <c r="K86" s="9" t="str">
        <f>'LFOJ 2018'!B91</f>
        <v>MERLON SEUIL 07</v>
      </c>
      <c r="L86" s="13">
        <f t="shared" si="4"/>
        <v>47.98466833333333</v>
      </c>
      <c r="M86" s="13">
        <f t="shared" si="5"/>
        <v>1.7431225000000001</v>
      </c>
      <c r="N86"/>
      <c r="O86"/>
      <c r="P86"/>
      <c r="Q86" s="62">
        <f>'LFOJ 2018'!N91</f>
        <v>129.029</v>
      </c>
    </row>
    <row r="87" spans="1:17" ht="12.75">
      <c r="A87" s="2" t="s">
        <v>8</v>
      </c>
      <c r="B87" s="4">
        <f>'LFOJ 2018'!E92</f>
        <v>47</v>
      </c>
      <c r="C87" s="4">
        <f>'LFOJ 2018'!F92</f>
        <v>59</v>
      </c>
      <c r="D87" s="61">
        <f>'LFOJ 2018'!G92</f>
        <v>22.022</v>
      </c>
      <c r="E87" s="2" t="s">
        <v>9</v>
      </c>
      <c r="F87" s="4">
        <f>'LFOJ 2018'!I92</f>
        <v>1</v>
      </c>
      <c r="G87" s="4">
        <f>'LFOJ 2018'!J92</f>
        <v>47</v>
      </c>
      <c r="H87" s="61">
        <f>'LFOJ 2018'!K92</f>
        <v>49.452</v>
      </c>
      <c r="I87"/>
      <c r="J87" s="9" t="str">
        <f>'LFOJ 2018'!C92</f>
        <v>OJ881</v>
      </c>
      <c r="K87" s="9" t="str">
        <f>'LFOJ 2018'!B92</f>
        <v>ANTENNE</v>
      </c>
      <c r="L87" s="13">
        <f t="shared" si="4"/>
        <v>47.98945055555556</v>
      </c>
      <c r="M87" s="13">
        <f t="shared" si="5"/>
        <v>1.79707</v>
      </c>
      <c r="N87"/>
      <c r="O87"/>
      <c r="P87"/>
      <c r="Q87" s="62">
        <f>'LFOJ 2018'!N92</f>
        <v>161.907</v>
      </c>
    </row>
    <row r="88" spans="1:17" ht="12.75">
      <c r="A88" s="2" t="s">
        <v>8</v>
      </c>
      <c r="B88" s="4">
        <f>'LFOJ 2018'!E93</f>
        <v>47</v>
      </c>
      <c r="C88" s="4">
        <f>'LFOJ 2018'!F93</f>
        <v>58</v>
      </c>
      <c r="D88" s="61">
        <f>'LFOJ 2018'!G93</f>
        <v>44.262</v>
      </c>
      <c r="E88" s="2" t="s">
        <v>9</v>
      </c>
      <c r="F88" s="4">
        <f>'LFOJ 2018'!I93</f>
        <v>1</v>
      </c>
      <c r="G88" s="4">
        <f>'LFOJ 2018'!J93</f>
        <v>44</v>
      </c>
      <c r="H88" s="61">
        <f>'LFOJ 2018'!K93</f>
        <v>16.731</v>
      </c>
      <c r="I88"/>
      <c r="J88" s="9" t="str">
        <f>'LFOJ 2018'!C93</f>
        <v>OJ882</v>
      </c>
      <c r="K88" s="9" t="str">
        <f>'LFOJ 2018'!B93</f>
        <v>ARBRE</v>
      </c>
      <c r="L88" s="13">
        <f t="shared" si="4"/>
        <v>47.97896166666667</v>
      </c>
      <c r="M88" s="13">
        <f t="shared" si="5"/>
        <v>1.7379808333333333</v>
      </c>
      <c r="N88"/>
      <c r="O88"/>
      <c r="P88"/>
      <c r="Q88" s="62">
        <f>'LFOJ 2018'!N93</f>
        <v>142.528</v>
      </c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</sheetData>
  <sheetProtection/>
  <printOptions horizontalCentered="1" verticalCentered="1"/>
  <pageMargins left="0.3937007874015748" right="0.16" top="0.24" bottom="0.25" header="0.2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MR VAUDREY Martial </cp:lastModifiedBy>
  <cp:lastPrinted>2018-11-12T12:02:54Z</cp:lastPrinted>
  <dcterms:created xsi:type="dcterms:W3CDTF">2004-03-22T08:53:17Z</dcterms:created>
  <dcterms:modified xsi:type="dcterms:W3CDTF">2018-11-12T12:04:01Z</dcterms:modified>
  <cp:category/>
  <cp:version/>
  <cp:contentType/>
  <cp:contentStatus/>
</cp:coreProperties>
</file>