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5431" windowWidth="11580" windowHeight="6795" tabRatio="286" activeTab="0"/>
  </bookViews>
  <sheets>
    <sheet name="Tableau" sheetId="1" r:id="rId1"/>
    <sheet name="Obstacles CSV" sheetId="2" r:id="rId2"/>
  </sheets>
  <definedNames>
    <definedName name="_xlnm.Print_Titles" localSheetId="0">'Tableau'!$1:$5</definedName>
  </definedNames>
  <calcPr fullCalcOnLoad="1"/>
</workbook>
</file>

<file path=xl/sharedStrings.xml><?xml version="1.0" encoding="utf-8"?>
<sst xmlns="http://schemas.openxmlformats.org/spreadsheetml/2006/main" count="926" uniqueCount="234">
  <si>
    <t>N°</t>
  </si>
  <si>
    <t>Description</t>
  </si>
  <si>
    <t>X (m)</t>
  </si>
  <si>
    <t>Y (m)</t>
  </si>
  <si>
    <t>Coordonnées</t>
  </si>
  <si>
    <t>Distance seuil à seuil :</t>
  </si>
  <si>
    <t>N</t>
  </si>
  <si>
    <t>N° fichier géomètre</t>
  </si>
  <si>
    <t>m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</si>
  <si>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</si>
  <si>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</si>
  <si>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</si>
  <si>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</si>
  <si>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</si>
  <si>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</si>
  <si>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</si>
  <si>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</si>
  <si>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</si>
  <si>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</si>
  <si>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</si>
  <si>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</si>
  <si>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</si>
  <si>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</si>
  <si>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</si>
  <si>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GLIDE</t>
  </si>
  <si>
    <t>LOCALIZER</t>
  </si>
  <si>
    <t>PLATEFORME CALIBRATION</t>
  </si>
  <si>
    <t>ANTENNE</t>
  </si>
  <si>
    <t>PAR</t>
  </si>
  <si>
    <t>MÂT MÉTÉO</t>
  </si>
  <si>
    <t>TOUR DE CONTRÔLE</t>
  </si>
  <si>
    <t>CLOCHER</t>
  </si>
  <si>
    <t>Latitude</t>
  </si>
  <si>
    <t>Longitude</t>
  </si>
  <si>
    <t>PYLÔNE HT</t>
  </si>
  <si>
    <t>LIGNE D'ARBRES</t>
  </si>
  <si>
    <t>ARBRE</t>
  </si>
  <si>
    <t>POINT DE RÉFÉRENCE</t>
  </si>
  <si>
    <t>SEUIL 25</t>
  </si>
  <si>
    <t>SEUIL DÉCALÉ 25</t>
  </si>
  <si>
    <t>EXTRÉMITÉ 07</t>
  </si>
  <si>
    <t>SEUIL 07</t>
  </si>
  <si>
    <t>EXTRÉMITÉ 25</t>
  </si>
  <si>
    <t>SEUIL 20</t>
  </si>
  <si>
    <t>EXTRÉMITÉ 02</t>
  </si>
  <si>
    <t>SEUIL 02</t>
  </si>
  <si>
    <t>PLATEFORME GPS</t>
  </si>
  <si>
    <t>TACAN</t>
  </si>
  <si>
    <t>NDB</t>
  </si>
  <si>
    <t>CENTAURE</t>
  </si>
  <si>
    <t>ANTENNE R35</t>
  </si>
  <si>
    <t>CENTRE D'ÉMISSION</t>
  </si>
  <si>
    <t>ANTENNE R36</t>
  </si>
  <si>
    <t>ANTENNE R38</t>
  </si>
  <si>
    <t>ANTENNE R37</t>
  </si>
  <si>
    <t>ANTENNE R39</t>
  </si>
  <si>
    <t>ANTENNE RAMSÈS</t>
  </si>
  <si>
    <t>ANTENNE GONIO. VHF</t>
  </si>
  <si>
    <t>ANTENNE GONIO. UHF</t>
  </si>
  <si>
    <t>ANTENNE GONIO. VHF/UHF</t>
  </si>
  <si>
    <t>CHÂTEAU D'EAU</t>
  </si>
  <si>
    <t>ARBRE ISOLÉ</t>
  </si>
  <si>
    <t>GABARIT ROUTIER</t>
  </si>
  <si>
    <t>PYLÔNE</t>
  </si>
  <si>
    <t>DIFFUSOMÈTRE</t>
  </si>
  <si>
    <t>MANCHE À AIR</t>
  </si>
  <si>
    <t>OPTIQUE D'APPONTAGE</t>
  </si>
  <si>
    <t>ABRI FREIN 07 NORD</t>
  </si>
  <si>
    <t>ABRI FREIN 07 SUD</t>
  </si>
  <si>
    <t>SHELTER LOCALIZER</t>
  </si>
  <si>
    <t>BÂTIMENT ÉLECTRIQUE</t>
  </si>
  <si>
    <t>ABRI FREIN 25 NORD</t>
  </si>
  <si>
    <t>ABRI FREIN 25 SUD</t>
  </si>
  <si>
    <t>ABRI FREIN 02 OUEST</t>
  </si>
  <si>
    <t>ABRI FREIN 02 EST</t>
  </si>
  <si>
    <t>HANGAR H12</t>
  </si>
  <si>
    <t>HANGAR H47</t>
  </si>
  <si>
    <t>HANGAR H52</t>
  </si>
  <si>
    <t>HANGAR H51</t>
  </si>
  <si>
    <t>HANGAR H49</t>
  </si>
  <si>
    <t>HANGAR H48</t>
  </si>
  <si>
    <t>LAMPADAIRE</t>
  </si>
  <si>
    <t>AÉROGARE</t>
  </si>
  <si>
    <t>RH050</t>
  </si>
  <si>
    <t>RH105</t>
  </si>
  <si>
    <t>RH106</t>
  </si>
  <si>
    <t>RH107</t>
  </si>
  <si>
    <t>RH115</t>
  </si>
  <si>
    <t>RH117</t>
  </si>
  <si>
    <t>RH125</t>
  </si>
  <si>
    <t>RH127</t>
  </si>
  <si>
    <t>RH135</t>
  </si>
  <si>
    <t>RH200-1</t>
  </si>
  <si>
    <t>RH201</t>
  </si>
  <si>
    <t>RH202</t>
  </si>
  <si>
    <t>RH203-1</t>
  </si>
  <si>
    <t>RH300-1</t>
  </si>
  <si>
    <t>RH301-1</t>
  </si>
  <si>
    <t>RH350</t>
  </si>
  <si>
    <t>RH351</t>
  </si>
  <si>
    <t>RH352</t>
  </si>
  <si>
    <t>RH353-1</t>
  </si>
  <si>
    <t>RH353-2</t>
  </si>
  <si>
    <t>RH353-3</t>
  </si>
  <si>
    <t>RH354-1</t>
  </si>
  <si>
    <t>RH354-2</t>
  </si>
  <si>
    <t>RH354-3</t>
  </si>
  <si>
    <t>RH355-1</t>
  </si>
  <si>
    <t>RH355-2</t>
  </si>
  <si>
    <t>RH355-3</t>
  </si>
  <si>
    <t>RH356</t>
  </si>
  <si>
    <t>RH357</t>
  </si>
  <si>
    <t>RH358</t>
  </si>
  <si>
    <t>RH359</t>
  </si>
  <si>
    <t>RH360</t>
  </si>
  <si>
    <t>RH361</t>
  </si>
  <si>
    <t>RH362</t>
  </si>
  <si>
    <t>RH363</t>
  </si>
  <si>
    <t>RH364-1</t>
  </si>
  <si>
    <t>RH900</t>
  </si>
  <si>
    <t>RH901</t>
  </si>
  <si>
    <t>RH902</t>
  </si>
  <si>
    <t>RH903</t>
  </si>
  <si>
    <t>RH904</t>
  </si>
  <si>
    <t>RH905</t>
  </si>
  <si>
    <t>RH906</t>
  </si>
  <si>
    <t>RH907</t>
  </si>
  <si>
    <t>RH908</t>
  </si>
  <si>
    <t>RH909</t>
  </si>
  <si>
    <t>RH910</t>
  </si>
  <si>
    <t>RH911</t>
  </si>
  <si>
    <t>RH912</t>
  </si>
  <si>
    <t>RH913</t>
  </si>
  <si>
    <t>RH914</t>
  </si>
  <si>
    <t>RH915</t>
  </si>
  <si>
    <t>RH916-1</t>
  </si>
  <si>
    <t>RH916-2</t>
  </si>
  <si>
    <t>RH916-3</t>
  </si>
  <si>
    <t>RH916-4</t>
  </si>
  <si>
    <t>RH917-1</t>
  </si>
  <si>
    <t>RH917-2</t>
  </si>
  <si>
    <t>RH917-3</t>
  </si>
  <si>
    <t>RH917-4</t>
  </si>
  <si>
    <t>RH919-1</t>
  </si>
  <si>
    <t>RH919-2</t>
  </si>
  <si>
    <t>RH919-3</t>
  </si>
  <si>
    <t>RH919-4</t>
  </si>
  <si>
    <t>RH920-1</t>
  </si>
  <si>
    <t>RH920-2</t>
  </si>
  <si>
    <t>RH921</t>
  </si>
  <si>
    <t>RH922-1</t>
  </si>
  <si>
    <t>RH922-2</t>
  </si>
  <si>
    <t>RH922-3</t>
  </si>
  <si>
    <t>RH922-4</t>
  </si>
  <si>
    <t>RH923</t>
  </si>
  <si>
    <t>RH924-1</t>
  </si>
  <si>
    <t>RH924-2</t>
  </si>
  <si>
    <t>RH925</t>
  </si>
  <si>
    <t>RH926-1</t>
  </si>
  <si>
    <t>RH926-2</t>
  </si>
  <si>
    <t>RH927</t>
  </si>
  <si>
    <t>RH928</t>
  </si>
  <si>
    <t>RH929</t>
  </si>
  <si>
    <t>RH930</t>
  </si>
  <si>
    <t>RH931</t>
  </si>
  <si>
    <t>RH932-1</t>
  </si>
  <si>
    <t>RH932-2</t>
  </si>
  <si>
    <t>RH932-3</t>
  </si>
  <si>
    <t>RH932-4</t>
  </si>
  <si>
    <t>RH933-1</t>
  </si>
  <si>
    <t>RH933-2</t>
  </si>
  <si>
    <t>RH933-3</t>
  </si>
  <si>
    <t>RH933-4</t>
  </si>
  <si>
    <t>RH934</t>
  </si>
  <si>
    <t>RH935</t>
  </si>
  <si>
    <t>RH936-1</t>
  </si>
  <si>
    <t>RH936-2</t>
  </si>
  <si>
    <t>RH936-3</t>
  </si>
  <si>
    <t>RH936-4</t>
  </si>
  <si>
    <t>RH937-1</t>
  </si>
  <si>
    <t>RH937-2</t>
  </si>
  <si>
    <t>RH937-3</t>
  </si>
  <si>
    <t>RH937-4</t>
  </si>
  <si>
    <t>RH939</t>
  </si>
  <si>
    <t>RH940</t>
  </si>
  <si>
    <t>RH941</t>
  </si>
  <si>
    <t>RH942</t>
  </si>
  <si>
    <t>RH943-1</t>
  </si>
  <si>
    <t>RH943-2</t>
  </si>
  <si>
    <t>RH943-3</t>
  </si>
  <si>
    <t>RH943-4</t>
  </si>
  <si>
    <t>RH944-1</t>
  </si>
  <si>
    <t>RH944-2</t>
  </si>
  <si>
    <t>RH944-3</t>
  </si>
  <si>
    <t>RH944-4</t>
  </si>
  <si>
    <t>RH945-1</t>
  </si>
  <si>
    <t>RH945-2</t>
  </si>
  <si>
    <t>RH945-3</t>
  </si>
  <si>
    <t>RH945-4</t>
  </si>
  <si>
    <t>RH946-1</t>
  </si>
  <si>
    <t>RH946-2</t>
  </si>
  <si>
    <t>RH946-3</t>
  </si>
  <si>
    <t>RH946-4</t>
  </si>
  <si>
    <t>RH947-1</t>
  </si>
  <si>
    <t>RH947-2</t>
  </si>
  <si>
    <t>RH947-3</t>
  </si>
  <si>
    <t>RH947-4</t>
  </si>
  <si>
    <t>RH948-1</t>
  </si>
  <si>
    <t>RH948-2</t>
  </si>
  <si>
    <t>RH948-3</t>
  </si>
  <si>
    <t>RH948-4</t>
  </si>
  <si>
    <t>RH950</t>
  </si>
  <si>
    <t>RH951</t>
  </si>
  <si>
    <t>RH952</t>
  </si>
  <si>
    <t>RH953</t>
  </si>
  <si>
    <t>RH954-1</t>
  </si>
  <si>
    <t>RH954-2</t>
  </si>
  <si>
    <t>RH954-3</t>
  </si>
  <si>
    <t>RH954-4</t>
  </si>
  <si>
    <t>RH955</t>
  </si>
  <si>
    <t>RH956</t>
  </si>
  <si>
    <t>RH957</t>
  </si>
  <si>
    <t>RH958</t>
  </si>
  <si>
    <t>RH959</t>
  </si>
  <si>
    <t>RH960</t>
  </si>
  <si>
    <t>RH961</t>
  </si>
  <si>
    <t>RH962</t>
  </si>
  <si>
    <t>RH963</t>
  </si>
  <si>
    <t>RH964</t>
  </si>
  <si>
    <t>RH965</t>
  </si>
  <si>
    <t>RH966</t>
  </si>
  <si>
    <t>Seuil 07</t>
  </si>
  <si>
    <t>Seuil 25</t>
  </si>
  <si>
    <t>W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</si>
</sst>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  <numFmt numFmtId="210" formatCode="00.0000"/>
    <numFmt numFmtId="211" formatCode="00.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double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184" fontId="2" fillId="27" borderId="3" applyFont="0" applyFill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6" borderId="5" applyNumberFormat="0" applyAlignment="0" applyProtection="0"/>
    <xf numFmtId="0" fontId="1" fillId="0" borderId="6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3" borderId="11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1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197" fontId="6" fillId="27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" fillId="0" borderId="14" xfId="45" applyFont="1" applyBorder="1" applyAlignment="1" applyProtection="1">
      <alignment horizontal="center" vertical="center" wrapText="1"/>
      <protection locked="0"/>
    </xf>
    <xf numFmtId="0" fontId="0" fillId="0" borderId="14" xfId="45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4" xfId="45" applyFont="1" applyBorder="1" applyAlignment="1" applyProtection="1">
      <alignment horizontal="center" vertical="center"/>
      <protection locked="0"/>
    </xf>
    <xf numFmtId="0" fontId="6" fillId="27" borderId="15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6" fontId="0" fillId="0" borderId="13" xfId="0" applyNumberFormat="1" applyBorder="1" applyAlignment="1">
      <alignment horizontal="center"/>
    </xf>
    <xf numFmtId="209" fontId="0" fillId="0" borderId="13" xfId="0" applyNumberFormat="1" applyBorder="1" applyAlignment="1">
      <alignment horizontal="center"/>
    </xf>
    <xf numFmtId="207" fontId="0" fillId="0" borderId="13" xfId="0" applyNumberForma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0" fontId="6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93" fontId="0" fillId="0" borderId="17" xfId="0" applyNumberFormat="1" applyFont="1" applyFill="1" applyBorder="1" applyAlignment="1">
      <alignment horizontal="center" vertical="center"/>
    </xf>
    <xf numFmtId="1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5" borderId="13" xfId="0" applyNumberFormat="1" applyFont="1" applyFill="1" applyBorder="1" applyAlignment="1" applyProtection="1">
      <alignment horizontal="center" vertical="center"/>
      <protection/>
    </xf>
    <xf numFmtId="197" fontId="0" fillId="35" borderId="13" xfId="0" applyNumberFormat="1" applyFont="1" applyFill="1" applyBorder="1" applyAlignment="1" applyProtection="1">
      <alignment horizontal="center" vertical="center"/>
      <protection/>
    </xf>
    <xf numFmtId="197" fontId="0" fillId="35" borderId="18" xfId="0" applyNumberFormat="1" applyFont="1" applyFill="1" applyBorder="1" applyAlignment="1" applyProtection="1" quotePrefix="1">
      <alignment horizontal="center" vertical="center"/>
      <protection/>
    </xf>
    <xf numFmtId="1" fontId="0" fillId="35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/>
    </xf>
    <xf numFmtId="197" fontId="0" fillId="0" borderId="13" xfId="0" applyNumberFormat="1" applyFont="1" applyBorder="1" applyAlignment="1" applyProtection="1">
      <alignment horizontal="center" vertical="center"/>
      <protection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97" fontId="0" fillId="0" borderId="17" xfId="0" applyNumberFormat="1" applyFont="1" applyFill="1" applyBorder="1" applyAlignment="1">
      <alignment horizontal="center" vertical="center"/>
    </xf>
    <xf numFmtId="211" fontId="0" fillId="0" borderId="17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2" xfId="45" applyFont="1" applyBorder="1" applyAlignment="1" applyProtection="1">
      <alignment horizontal="center" vertical="center"/>
      <protection/>
    </xf>
    <xf numFmtId="0" fontId="0" fillId="0" borderId="23" xfId="45" applyFont="1" applyBorder="1" applyAlignment="1" applyProtection="1">
      <alignment horizontal="center" vertical="center"/>
      <protection/>
    </xf>
    <xf numFmtId="0" fontId="0" fillId="0" borderId="15" xfId="45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5" fillId="0" borderId="13" xfId="45" applyFont="1" applyBorder="1" applyAlignment="1" applyProtection="1">
      <alignment horizontal="center" vertical="center" wrapText="1"/>
      <protection locked="0"/>
    </xf>
    <xf numFmtId="0" fontId="0" fillId="0" borderId="12" xfId="45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ordonnées LAT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8"/>
  <sheetViews>
    <sheetView showZeros="0" tabSelected="1" view="pageLayout" zoomScaleNormal="130" workbookViewId="0" topLeftCell="C7">
      <selection activeCell="K19" sqref="K19"/>
    </sheetView>
  </sheetViews>
  <sheetFormatPr defaultColWidth="11.421875" defaultRowHeight="12.75"/>
  <cols>
    <col min="1" max="1" width="6.28125" style="5" customWidth="1"/>
    <col min="2" max="2" width="34.421875" style="1" customWidth="1"/>
    <col min="3" max="3" width="11.28125" style="1" customWidth="1"/>
    <col min="4" max="4" width="4.28125" style="5" bestFit="1" customWidth="1"/>
    <col min="5" max="5" width="7.421875" style="5" bestFit="1" customWidth="1"/>
    <col min="6" max="6" width="8.28125" style="5" bestFit="1" customWidth="1"/>
    <col min="7" max="7" width="13.00390625" style="5" bestFit="1" customWidth="1"/>
    <col min="8" max="8" width="4.7109375" style="5" bestFit="1" customWidth="1"/>
    <col min="9" max="9" width="7.421875" style="5" bestFit="1" customWidth="1"/>
    <col min="10" max="10" width="8.28125" style="5" bestFit="1" customWidth="1"/>
    <col min="11" max="11" width="12.140625" style="5" bestFit="1" customWidth="1"/>
    <col min="12" max="13" width="13.00390625" style="5" customWidth="1"/>
    <col min="14" max="15" width="11.7109375" style="5" customWidth="1"/>
    <col min="16" max="17" width="13.00390625" style="5" customWidth="1"/>
    <col min="18" max="18" width="5.28125" style="1" customWidth="1"/>
    <col min="19" max="19" width="12.28125" style="1" customWidth="1"/>
    <col min="20" max="16384" width="11.421875" style="1" customWidth="1"/>
  </cols>
  <sheetData>
    <row r="1" spans="14:15" ht="12.75">
      <c r="N1" s="2"/>
      <c r="O1" s="2"/>
    </row>
    <row r="2" spans="2:15" ht="15.75">
      <c r="B2" s="4" t="s">
        <v>5</v>
      </c>
      <c r="C2" s="7">
        <v>2403</v>
      </c>
      <c r="D2" s="16" t="s">
        <v>8</v>
      </c>
      <c r="N2" s="2"/>
      <c r="O2" s="2"/>
    </row>
    <row r="3" ht="12.75">
      <c r="C3" s="3"/>
    </row>
    <row r="4" spans="1:17" ht="15.75" customHeight="1">
      <c r="A4" s="63" t="s">
        <v>0</v>
      </c>
      <c r="B4" s="63" t="s">
        <v>1</v>
      </c>
      <c r="C4" s="65" t="s">
        <v>7</v>
      </c>
      <c r="D4" s="60" t="s">
        <v>4</v>
      </c>
      <c r="E4" s="61"/>
      <c r="F4" s="61"/>
      <c r="G4" s="61"/>
      <c r="H4" s="61"/>
      <c r="I4" s="61"/>
      <c r="J4" s="61"/>
      <c r="K4" s="62"/>
      <c r="L4" s="58" t="s">
        <v>231</v>
      </c>
      <c r="M4" s="59"/>
      <c r="N4" s="63" t="s">
        <v>10</v>
      </c>
      <c r="O4" s="63"/>
      <c r="P4" s="58" t="s">
        <v>232</v>
      </c>
      <c r="Q4" s="59"/>
    </row>
    <row r="5" spans="1:17" ht="15.75" customHeight="1">
      <c r="A5" s="64"/>
      <c r="B5" s="64"/>
      <c r="C5" s="65"/>
      <c r="D5" s="66" t="s">
        <v>32</v>
      </c>
      <c r="E5" s="61"/>
      <c r="F5" s="67"/>
      <c r="G5" s="68"/>
      <c r="H5" s="66" t="s">
        <v>33</v>
      </c>
      <c r="I5" s="61"/>
      <c r="J5" s="67"/>
      <c r="K5" s="68"/>
      <c r="L5" s="10" t="s">
        <v>2</v>
      </c>
      <c r="M5" s="10" t="s">
        <v>3</v>
      </c>
      <c r="N5" s="10" t="s">
        <v>8</v>
      </c>
      <c r="O5" s="10" t="s">
        <v>9</v>
      </c>
      <c r="P5" s="10" t="s">
        <v>2</v>
      </c>
      <c r="Q5" s="10" t="s">
        <v>3</v>
      </c>
    </row>
    <row r="6" spans="1:17" ht="15.75" customHeight="1" thickBot="1">
      <c r="A6" s="11"/>
      <c r="B6" s="11"/>
      <c r="C6" s="12"/>
      <c r="D6" s="13" t="s">
        <v>17</v>
      </c>
      <c r="E6" s="13" t="s">
        <v>15</v>
      </c>
      <c r="F6" s="15" t="s">
        <v>13</v>
      </c>
      <c r="G6" s="13" t="s">
        <v>14</v>
      </c>
      <c r="H6" s="13" t="s">
        <v>16</v>
      </c>
      <c r="I6" s="13" t="s">
        <v>15</v>
      </c>
      <c r="J6" s="15" t="s">
        <v>13</v>
      </c>
      <c r="K6" s="13" t="s">
        <v>14</v>
      </c>
      <c r="L6" s="14"/>
      <c r="M6" s="14"/>
      <c r="N6" s="14"/>
      <c r="O6" s="14"/>
      <c r="P6" s="14"/>
      <c r="Q6" s="14"/>
    </row>
    <row r="7" spans="1:19" s="6" customFormat="1" ht="15.75" customHeight="1">
      <c r="A7" s="36">
        <v>1</v>
      </c>
      <c r="B7" s="34" t="s">
        <v>37</v>
      </c>
      <c r="C7" s="33" t="s">
        <v>83</v>
      </c>
      <c r="D7" s="37" t="s">
        <v>6</v>
      </c>
      <c r="E7" s="35">
        <v>47</v>
      </c>
      <c r="F7" s="35">
        <v>45</v>
      </c>
      <c r="G7" s="50">
        <v>37.9169</v>
      </c>
      <c r="H7" s="38" t="s">
        <v>233</v>
      </c>
      <c r="I7" s="35">
        <v>3</v>
      </c>
      <c r="J7" s="35">
        <v>26</v>
      </c>
      <c r="K7" s="50">
        <v>23.8341</v>
      </c>
      <c r="L7" s="49">
        <v>-1516.7309512494983</v>
      </c>
      <c r="M7" s="49">
        <v>0.008118173172273964</v>
      </c>
      <c r="N7" s="49">
        <v>46.1</v>
      </c>
      <c r="O7" s="39">
        <f aca="true" t="shared" si="0" ref="O7:O13">ROUND($N7*3.2808,0)</f>
        <v>151</v>
      </c>
      <c r="P7" s="40">
        <f aca="true" t="shared" si="1" ref="P7:P42">IF(L7&lt;&gt;"",-L7-$C$2,"")</f>
        <v>-886.2690487505017</v>
      </c>
      <c r="Q7" s="41">
        <f aca="true" t="shared" si="2" ref="Q7:Q31">IF(M7&lt;&gt;"",-M7,"")</f>
        <v>-0.008118173172273964</v>
      </c>
      <c r="S7" s="8"/>
    </row>
    <row r="8" spans="1:19" s="6" customFormat="1" ht="15.75" customHeight="1">
      <c r="A8" s="42">
        <v>2</v>
      </c>
      <c r="B8" s="34" t="s">
        <v>38</v>
      </c>
      <c r="C8" s="33" t="s">
        <v>84</v>
      </c>
      <c r="D8" s="38" t="s">
        <v>6</v>
      </c>
      <c r="E8" s="35">
        <v>47</v>
      </c>
      <c r="F8" s="35">
        <v>45</v>
      </c>
      <c r="G8" s="50">
        <v>46.8947</v>
      </c>
      <c r="H8" s="38" t="s">
        <v>233</v>
      </c>
      <c r="I8" s="35">
        <v>3</v>
      </c>
      <c r="J8" s="35">
        <v>25</v>
      </c>
      <c r="K8" s="50">
        <v>43.413</v>
      </c>
      <c r="L8" s="49">
        <v>-2402.977693036021</v>
      </c>
      <c r="M8" s="49">
        <v>-1.4713508754926746E-13</v>
      </c>
      <c r="N8" s="49">
        <v>41.852</v>
      </c>
      <c r="O8" s="39">
        <f t="shared" si="0"/>
        <v>137</v>
      </c>
      <c r="P8" s="40">
        <f t="shared" si="1"/>
        <v>-0.022306963979190186</v>
      </c>
      <c r="Q8" s="41">
        <f t="shared" si="2"/>
        <v>1.4713508754926746E-13</v>
      </c>
      <c r="S8" s="8"/>
    </row>
    <row r="9" spans="1:19" s="6" customFormat="1" ht="15.75" customHeight="1">
      <c r="A9" s="42">
        <v>3</v>
      </c>
      <c r="B9" s="34" t="s">
        <v>39</v>
      </c>
      <c r="C9" s="33" t="s">
        <v>85</v>
      </c>
      <c r="D9" s="38" t="s">
        <v>6</v>
      </c>
      <c r="E9" s="35">
        <v>47</v>
      </c>
      <c r="F9" s="35">
        <v>45</v>
      </c>
      <c r="G9" s="50">
        <v>45.1496</v>
      </c>
      <c r="H9" s="38" t="s">
        <v>233</v>
      </c>
      <c r="I9" s="35">
        <v>3</v>
      </c>
      <c r="J9" s="35">
        <v>25</v>
      </c>
      <c r="K9" s="50">
        <v>51.281</v>
      </c>
      <c r="L9" s="49">
        <v>-2230.4960663186916</v>
      </c>
      <c r="M9" s="49">
        <v>-0.05659367930924443</v>
      </c>
      <c r="N9" s="49">
        <v>42.668</v>
      </c>
      <c r="O9" s="39">
        <f t="shared" si="0"/>
        <v>140</v>
      </c>
      <c r="P9" s="40">
        <f t="shared" si="1"/>
        <v>-172.50393368130835</v>
      </c>
      <c r="Q9" s="40">
        <f t="shared" si="2"/>
        <v>0.05659367930924443</v>
      </c>
      <c r="S9" s="8"/>
    </row>
    <row r="10" spans="1:19" s="6" customFormat="1" ht="15.75" customHeight="1">
      <c r="A10" s="36">
        <v>4</v>
      </c>
      <c r="B10" s="34" t="s">
        <v>40</v>
      </c>
      <c r="C10" s="33" t="s">
        <v>86</v>
      </c>
      <c r="D10" s="38" t="s">
        <v>6</v>
      </c>
      <c r="E10" s="35">
        <v>47</v>
      </c>
      <c r="F10" s="35">
        <v>45</v>
      </c>
      <c r="G10" s="50">
        <v>47.1396</v>
      </c>
      <c r="H10" s="38" t="s">
        <v>233</v>
      </c>
      <c r="I10" s="35">
        <v>3</v>
      </c>
      <c r="J10" s="35">
        <v>25</v>
      </c>
      <c r="K10" s="50">
        <v>42.3196</v>
      </c>
      <c r="L10" s="49">
        <v>-2426.9696427446092</v>
      </c>
      <c r="M10" s="49">
        <v>-0.05964606629826174</v>
      </c>
      <c r="N10" s="49">
        <v>41.647</v>
      </c>
      <c r="O10" s="39">
        <f t="shared" si="0"/>
        <v>137</v>
      </c>
      <c r="P10" s="40">
        <f t="shared" si="1"/>
        <v>23.969642744609246</v>
      </c>
      <c r="Q10" s="40">
        <f t="shared" si="2"/>
        <v>0.05964606629826174</v>
      </c>
      <c r="S10" s="8"/>
    </row>
    <row r="11" spans="1:19" s="6" customFormat="1" ht="15.75" customHeight="1">
      <c r="A11" s="42">
        <v>5</v>
      </c>
      <c r="B11" s="34" t="s">
        <v>41</v>
      </c>
      <c r="C11" s="33" t="s">
        <v>87</v>
      </c>
      <c r="D11" s="38" t="s">
        <v>6</v>
      </c>
      <c r="E11" s="35">
        <v>47</v>
      </c>
      <c r="F11" s="35">
        <v>45</v>
      </c>
      <c r="G11" s="50">
        <v>22.5437</v>
      </c>
      <c r="H11" s="38" t="s">
        <v>233</v>
      </c>
      <c r="I11" s="35">
        <v>3</v>
      </c>
      <c r="J11" s="35">
        <v>27</v>
      </c>
      <c r="K11" s="50">
        <v>33.0023</v>
      </c>
      <c r="L11" s="49">
        <v>0</v>
      </c>
      <c r="M11" s="49">
        <v>0</v>
      </c>
      <c r="N11" s="49">
        <v>40.969</v>
      </c>
      <c r="O11" s="39">
        <f t="shared" si="0"/>
        <v>134</v>
      </c>
      <c r="P11" s="40">
        <f t="shared" si="1"/>
        <v>-2403</v>
      </c>
      <c r="Q11" s="40">
        <f t="shared" si="2"/>
        <v>0</v>
      </c>
      <c r="S11" s="8"/>
    </row>
    <row r="12" spans="1:19" s="6" customFormat="1" ht="15.75" customHeight="1">
      <c r="A12" s="42">
        <v>6</v>
      </c>
      <c r="B12" s="34" t="s">
        <v>42</v>
      </c>
      <c r="C12" s="33" t="s">
        <v>88</v>
      </c>
      <c r="D12" s="38" t="s">
        <v>6</v>
      </c>
      <c r="E12" s="35">
        <v>47</v>
      </c>
      <c r="F12" s="35">
        <v>45</v>
      </c>
      <c r="G12" s="50">
        <v>21.5365</v>
      </c>
      <c r="H12" s="38" t="s">
        <v>233</v>
      </c>
      <c r="I12" s="35">
        <v>3</v>
      </c>
      <c r="J12" s="35">
        <v>27</v>
      </c>
      <c r="K12" s="50">
        <v>37.5575</v>
      </c>
      <c r="L12" s="49">
        <v>99.83998441074968</v>
      </c>
      <c r="M12" s="49">
        <v>-0.16759820963343194</v>
      </c>
      <c r="N12" s="49">
        <v>39.904</v>
      </c>
      <c r="O12" s="39">
        <f t="shared" si="0"/>
        <v>131</v>
      </c>
      <c r="P12" s="40">
        <f t="shared" si="1"/>
        <v>-2502.83998441075</v>
      </c>
      <c r="Q12" s="40">
        <f t="shared" si="2"/>
        <v>0.16759820963343194</v>
      </c>
      <c r="S12" s="8"/>
    </row>
    <row r="13" spans="1:19" s="6" customFormat="1" ht="15.75" customHeight="1">
      <c r="A13" s="36">
        <v>7</v>
      </c>
      <c r="B13" s="34" t="s">
        <v>43</v>
      </c>
      <c r="C13" s="33" t="s">
        <v>89</v>
      </c>
      <c r="D13" s="38" t="s">
        <v>6</v>
      </c>
      <c r="E13" s="35">
        <v>47</v>
      </c>
      <c r="F13" s="35">
        <v>46</v>
      </c>
      <c r="G13" s="50">
        <v>14.3242</v>
      </c>
      <c r="H13" s="38" t="s">
        <v>233</v>
      </c>
      <c r="I13" s="35">
        <v>3</v>
      </c>
      <c r="J13" s="35">
        <v>26</v>
      </c>
      <c r="K13" s="50">
        <v>8.2018</v>
      </c>
      <c r="L13" s="49">
        <v>-2177.7425008457076</v>
      </c>
      <c r="M13" s="49">
        <v>-966.1156495244622</v>
      </c>
      <c r="N13" s="49">
        <v>48.604</v>
      </c>
      <c r="O13" s="39">
        <f t="shared" si="0"/>
        <v>159</v>
      </c>
      <c r="P13" s="40">
        <f t="shared" si="1"/>
        <v>-225.25749915429242</v>
      </c>
      <c r="Q13" s="40">
        <f t="shared" si="2"/>
        <v>966.1156495244622</v>
      </c>
      <c r="S13" s="8"/>
    </row>
    <row r="14" spans="1:19" s="6" customFormat="1" ht="15.75" customHeight="1">
      <c r="A14" s="42">
        <v>8</v>
      </c>
      <c r="B14" s="34" t="s">
        <v>44</v>
      </c>
      <c r="C14" s="33" t="s">
        <v>90</v>
      </c>
      <c r="D14" s="38" t="s">
        <v>6</v>
      </c>
      <c r="E14" s="35">
        <v>47</v>
      </c>
      <c r="F14" s="35">
        <v>46</v>
      </c>
      <c r="G14" s="50">
        <v>27.4374</v>
      </c>
      <c r="H14" s="38" t="s">
        <v>233</v>
      </c>
      <c r="I14" s="35">
        <v>3</v>
      </c>
      <c r="J14" s="35">
        <v>26</v>
      </c>
      <c r="K14" s="50">
        <v>2.5707</v>
      </c>
      <c r="L14" s="49">
        <v>-2415.810721929278</v>
      </c>
      <c r="M14" s="49">
        <v>-1314.1077655208533</v>
      </c>
      <c r="N14" s="49">
        <v>51.597</v>
      </c>
      <c r="O14" s="39">
        <f>ROUND($N14*3.2808,0)</f>
        <v>169</v>
      </c>
      <c r="P14" s="40">
        <f t="shared" si="1"/>
        <v>12.810721929277861</v>
      </c>
      <c r="Q14" s="40">
        <f t="shared" si="2"/>
        <v>1314.1077655208533</v>
      </c>
      <c r="S14" s="8"/>
    </row>
    <row r="15" spans="1:19" s="6" customFormat="1" ht="15.75" customHeight="1">
      <c r="A15" s="42">
        <v>9</v>
      </c>
      <c r="B15" s="34" t="s">
        <v>45</v>
      </c>
      <c r="C15" s="33" t="s">
        <v>91</v>
      </c>
      <c r="D15" s="38" t="s">
        <v>6</v>
      </c>
      <c r="E15" s="35">
        <v>47</v>
      </c>
      <c r="F15" s="35">
        <v>45</v>
      </c>
      <c r="G15" s="50">
        <v>22.374</v>
      </c>
      <c r="H15" s="38" t="s">
        <v>233</v>
      </c>
      <c r="I15" s="35">
        <v>3</v>
      </c>
      <c r="J15" s="35">
        <v>26</v>
      </c>
      <c r="K15" s="50">
        <v>30.5104</v>
      </c>
      <c r="L15" s="49">
        <v>-1234.446144177876</v>
      </c>
      <c r="M15" s="49">
        <v>412.428402928828</v>
      </c>
      <c r="N15" s="49">
        <v>43.974</v>
      </c>
      <c r="O15" s="39">
        <f>ROUND($N15*3.2808,0)</f>
        <v>144</v>
      </c>
      <c r="P15" s="40">
        <f t="shared" si="1"/>
        <v>-1168.553855822124</v>
      </c>
      <c r="Q15" s="40">
        <f t="shared" si="2"/>
        <v>-412.428402928828</v>
      </c>
      <c r="S15" s="8"/>
    </row>
    <row r="16" spans="1:19" s="6" customFormat="1" ht="15.75" customHeight="1">
      <c r="A16" s="36">
        <v>10</v>
      </c>
      <c r="B16" s="34" t="s">
        <v>25</v>
      </c>
      <c r="C16" s="33" t="s">
        <v>92</v>
      </c>
      <c r="D16" s="38" t="s">
        <v>6</v>
      </c>
      <c r="E16" s="35">
        <v>47</v>
      </c>
      <c r="F16" s="35">
        <v>45</v>
      </c>
      <c r="G16" s="50">
        <v>21.068</v>
      </c>
      <c r="H16" s="38" t="s">
        <v>233</v>
      </c>
      <c r="I16" s="35">
        <v>3</v>
      </c>
      <c r="J16" s="35">
        <v>27</v>
      </c>
      <c r="K16" s="50">
        <v>39.627</v>
      </c>
      <c r="L16" s="49">
        <v>145.2922138781147</v>
      </c>
      <c r="M16" s="49">
        <v>0.0686575020112066</v>
      </c>
      <c r="N16" s="49">
        <v>42.501</v>
      </c>
      <c r="O16" s="39">
        <f aca="true" t="shared" si="3" ref="O16:O67">ROUNDUP($N16*3.2808,0)</f>
        <v>140</v>
      </c>
      <c r="P16" s="40">
        <f t="shared" si="1"/>
        <v>-2548.2922138781146</v>
      </c>
      <c r="Q16" s="40">
        <f t="shared" si="2"/>
        <v>-0.0686575020112066</v>
      </c>
      <c r="S16" s="8"/>
    </row>
    <row r="17" spans="1:19" s="6" customFormat="1" ht="15.75" customHeight="1">
      <c r="A17" s="42">
        <v>12</v>
      </c>
      <c r="B17" s="34" t="s">
        <v>26</v>
      </c>
      <c r="C17" s="33" t="s">
        <v>93</v>
      </c>
      <c r="D17" s="38" t="s">
        <v>6</v>
      </c>
      <c r="E17" s="35">
        <v>47</v>
      </c>
      <c r="F17" s="35">
        <v>45</v>
      </c>
      <c r="G17" s="50">
        <v>21.639</v>
      </c>
      <c r="H17" s="38" t="s">
        <v>233</v>
      </c>
      <c r="I17" s="35">
        <v>3</v>
      </c>
      <c r="J17" s="35">
        <v>27</v>
      </c>
      <c r="K17" s="50">
        <v>37.056</v>
      </c>
      <c r="L17" s="49">
        <v>88.93708268266478</v>
      </c>
      <c r="M17" s="49">
        <v>0.11060526533436069</v>
      </c>
      <c r="N17" s="49">
        <v>39.898</v>
      </c>
      <c r="O17" s="39">
        <f t="shared" si="3"/>
        <v>131</v>
      </c>
      <c r="P17" s="40">
        <f t="shared" si="1"/>
        <v>-2491.937082682665</v>
      </c>
      <c r="Q17" s="40">
        <f t="shared" si="2"/>
        <v>-0.11060526533436069</v>
      </c>
      <c r="S17" s="8"/>
    </row>
    <row r="18" spans="1:19" s="6" customFormat="1" ht="15.75" customHeight="1">
      <c r="A18" s="36">
        <v>13</v>
      </c>
      <c r="B18" s="34" t="s">
        <v>46</v>
      </c>
      <c r="C18" s="33" t="s">
        <v>94</v>
      </c>
      <c r="D18" s="38" t="s">
        <v>6</v>
      </c>
      <c r="E18" s="35">
        <v>47</v>
      </c>
      <c r="F18" s="35">
        <v>45</v>
      </c>
      <c r="G18" s="50">
        <v>21.73</v>
      </c>
      <c r="H18" s="38" t="s">
        <v>233</v>
      </c>
      <c r="I18" s="35">
        <v>3</v>
      </c>
      <c r="J18" s="35">
        <v>27</v>
      </c>
      <c r="K18" s="50">
        <v>37.1</v>
      </c>
      <c r="L18" s="49">
        <v>88.92389412401106</v>
      </c>
      <c r="M18" s="49">
        <v>-2.8709387827669928</v>
      </c>
      <c r="N18" s="49">
        <v>39.92</v>
      </c>
      <c r="O18" s="39">
        <f t="shared" si="3"/>
        <v>131</v>
      </c>
      <c r="P18" s="40">
        <f t="shared" si="1"/>
        <v>-2491.923894124011</v>
      </c>
      <c r="Q18" s="40">
        <f t="shared" si="2"/>
        <v>2.8709387827669928</v>
      </c>
      <c r="S18" s="8"/>
    </row>
    <row r="19" spans="1:19" s="6" customFormat="1" ht="15.75" customHeight="1">
      <c r="A19" s="42">
        <v>14</v>
      </c>
      <c r="B19" s="34" t="s">
        <v>24</v>
      </c>
      <c r="C19" s="33" t="s">
        <v>95</v>
      </c>
      <c r="D19" s="38" t="s">
        <v>6</v>
      </c>
      <c r="E19" s="35">
        <v>47</v>
      </c>
      <c r="F19" s="35">
        <v>45</v>
      </c>
      <c r="G19" s="50">
        <v>46.205</v>
      </c>
      <c r="H19" s="38" t="s">
        <v>233</v>
      </c>
      <c r="I19" s="35">
        <v>3</v>
      </c>
      <c r="J19" s="35">
        <v>26</v>
      </c>
      <c r="K19" s="50">
        <v>6.954</v>
      </c>
      <c r="L19" s="49">
        <v>-1930.7015548370603</v>
      </c>
      <c r="M19" s="49">
        <v>-133.11376676547448</v>
      </c>
      <c r="N19" s="49">
        <v>59.738</v>
      </c>
      <c r="O19" s="39">
        <f t="shared" si="3"/>
        <v>196</v>
      </c>
      <c r="P19" s="40">
        <f t="shared" si="1"/>
        <v>-472.29844516293974</v>
      </c>
      <c r="Q19" s="40">
        <f t="shared" si="2"/>
        <v>133.11376676547448</v>
      </c>
      <c r="S19" s="8"/>
    </row>
    <row r="20" spans="1:19" s="6" customFormat="1" ht="15.75" customHeight="1">
      <c r="A20" s="36">
        <v>16</v>
      </c>
      <c r="B20" s="34" t="s">
        <v>47</v>
      </c>
      <c r="C20" s="33" t="s">
        <v>96</v>
      </c>
      <c r="D20" s="38" t="s">
        <v>6</v>
      </c>
      <c r="E20" s="35">
        <v>47</v>
      </c>
      <c r="F20" s="35">
        <v>45</v>
      </c>
      <c r="G20" s="50">
        <v>41.279</v>
      </c>
      <c r="H20" s="38" t="s">
        <v>233</v>
      </c>
      <c r="I20" s="35">
        <v>3</v>
      </c>
      <c r="J20" s="35">
        <v>26</v>
      </c>
      <c r="K20" s="50">
        <v>28.208</v>
      </c>
      <c r="L20" s="49">
        <v>-1462.7030867691278</v>
      </c>
      <c r="M20" s="49">
        <v>-127.10718229907641</v>
      </c>
      <c r="N20" s="49">
        <v>52.055</v>
      </c>
      <c r="O20" s="39">
        <f t="shared" si="3"/>
        <v>171</v>
      </c>
      <c r="P20" s="40">
        <f t="shared" si="1"/>
        <v>-940.2969132308722</v>
      </c>
      <c r="Q20" s="40">
        <f t="shared" si="2"/>
        <v>127.10718229907641</v>
      </c>
      <c r="S20" s="8"/>
    </row>
    <row r="21" spans="1:19" s="6" customFormat="1" ht="15.75" customHeight="1">
      <c r="A21" s="42">
        <v>18</v>
      </c>
      <c r="B21" s="34" t="s">
        <v>48</v>
      </c>
      <c r="C21" s="33" t="s">
        <v>97</v>
      </c>
      <c r="D21" s="38" t="s">
        <v>6</v>
      </c>
      <c r="E21" s="35">
        <v>47</v>
      </c>
      <c r="F21" s="35">
        <v>45</v>
      </c>
      <c r="G21" s="50">
        <v>47.534</v>
      </c>
      <c r="H21" s="38" t="s">
        <v>233</v>
      </c>
      <c r="I21" s="35">
        <v>3</v>
      </c>
      <c r="J21" s="35">
        <v>26</v>
      </c>
      <c r="K21" s="50">
        <v>26.501</v>
      </c>
      <c r="L21" s="49">
        <v>-1556.9275881678986</v>
      </c>
      <c r="M21" s="49">
        <v>-299.4706821355186</v>
      </c>
      <c r="N21" s="49">
        <v>57.195</v>
      </c>
      <c r="O21" s="39">
        <f t="shared" si="3"/>
        <v>188</v>
      </c>
      <c r="P21" s="40">
        <f t="shared" si="1"/>
        <v>-846.0724118321014</v>
      </c>
      <c r="Q21" s="40">
        <f t="shared" si="2"/>
        <v>299.4706821355186</v>
      </c>
      <c r="S21" s="8"/>
    </row>
    <row r="22" spans="1:19" s="6" customFormat="1" ht="15.75" customHeight="1">
      <c r="A22" s="42">
        <v>20</v>
      </c>
      <c r="B22" s="34" t="s">
        <v>49</v>
      </c>
      <c r="C22" s="33" t="s">
        <v>98</v>
      </c>
      <c r="D22" s="38" t="s">
        <v>6</v>
      </c>
      <c r="E22" s="35">
        <v>47</v>
      </c>
      <c r="F22" s="35">
        <v>45</v>
      </c>
      <c r="G22" s="50">
        <v>39.056</v>
      </c>
      <c r="H22" s="38" t="s">
        <v>233</v>
      </c>
      <c r="I22" s="35">
        <v>3</v>
      </c>
      <c r="J22" s="35">
        <v>26</v>
      </c>
      <c r="K22" s="50">
        <v>41.691</v>
      </c>
      <c r="L22" s="49">
        <v>-1174.5374692814394</v>
      </c>
      <c r="M22" s="49">
        <v>-149.7751575362751</v>
      </c>
      <c r="N22" s="49">
        <v>60.646</v>
      </c>
      <c r="O22" s="39">
        <f t="shared" si="3"/>
        <v>199</v>
      </c>
      <c r="P22" s="40">
        <f t="shared" si="1"/>
        <v>-1228.4625307185606</v>
      </c>
      <c r="Q22" s="40">
        <f t="shared" si="2"/>
        <v>149.7751575362751</v>
      </c>
      <c r="S22" s="8"/>
    </row>
    <row r="23" spans="1:19" s="6" customFormat="1" ht="15.75" customHeight="1">
      <c r="A23" s="42">
        <v>21</v>
      </c>
      <c r="B23" s="34" t="s">
        <v>28</v>
      </c>
      <c r="C23" s="33" t="s">
        <v>99</v>
      </c>
      <c r="D23" s="38" t="s">
        <v>6</v>
      </c>
      <c r="E23" s="35">
        <v>47</v>
      </c>
      <c r="F23" s="35">
        <v>45</v>
      </c>
      <c r="G23" s="50">
        <v>39.525</v>
      </c>
      <c r="H23" s="38" t="s">
        <v>233</v>
      </c>
      <c r="I23" s="35">
        <v>3</v>
      </c>
      <c r="J23" s="35">
        <v>26</v>
      </c>
      <c r="K23" s="50">
        <v>31.883</v>
      </c>
      <c r="L23" s="49">
        <v>-1373.0832056927607</v>
      </c>
      <c r="M23" s="49">
        <v>-99.61428424855784</v>
      </c>
      <c r="N23" s="49">
        <v>53.928</v>
      </c>
      <c r="O23" s="39">
        <f t="shared" si="3"/>
        <v>177</v>
      </c>
      <c r="P23" s="40">
        <f t="shared" si="1"/>
        <v>-1029.9167943072393</v>
      </c>
      <c r="Q23" s="40">
        <f t="shared" si="2"/>
        <v>99.61428424855784</v>
      </c>
      <c r="S23" s="8"/>
    </row>
    <row r="24" spans="1:19" s="6" customFormat="1" ht="15.75" customHeight="1">
      <c r="A24" s="36">
        <v>22</v>
      </c>
      <c r="B24" s="34" t="s">
        <v>50</v>
      </c>
      <c r="C24" s="33" t="s">
        <v>100</v>
      </c>
      <c r="D24" s="38" t="s">
        <v>6</v>
      </c>
      <c r="E24" s="35">
        <v>47</v>
      </c>
      <c r="F24" s="35">
        <v>46</v>
      </c>
      <c r="G24" s="50">
        <v>42.334</v>
      </c>
      <c r="H24" s="38" t="s">
        <v>233</v>
      </c>
      <c r="I24" s="35">
        <v>3</v>
      </c>
      <c r="J24" s="35">
        <v>26</v>
      </c>
      <c r="K24" s="50">
        <v>19.973</v>
      </c>
      <c r="L24" s="49">
        <v>-2215.671500022118</v>
      </c>
      <c r="M24" s="49">
        <v>-1864.463760676656</v>
      </c>
      <c r="N24" s="49">
        <v>87.495</v>
      </c>
      <c r="O24" s="39">
        <f t="shared" si="3"/>
        <v>288</v>
      </c>
      <c r="P24" s="40">
        <f t="shared" si="1"/>
        <v>-187.32849997788207</v>
      </c>
      <c r="Q24" s="40">
        <f t="shared" si="2"/>
        <v>1864.463760676656</v>
      </c>
      <c r="S24" s="8"/>
    </row>
    <row r="25" spans="1:19" s="6" customFormat="1" ht="15.75" customHeight="1">
      <c r="A25" s="42">
        <v>23</v>
      </c>
      <c r="B25" s="34" t="s">
        <v>51</v>
      </c>
      <c r="C25" s="33" t="s">
        <v>101</v>
      </c>
      <c r="D25" s="38" t="s">
        <v>6</v>
      </c>
      <c r="E25" s="35">
        <v>47</v>
      </c>
      <c r="F25" s="35">
        <v>46</v>
      </c>
      <c r="G25" s="50">
        <v>46.116</v>
      </c>
      <c r="H25" s="38" t="s">
        <v>233</v>
      </c>
      <c r="I25" s="35">
        <v>3</v>
      </c>
      <c r="J25" s="35">
        <v>26</v>
      </c>
      <c r="K25" s="50">
        <v>16.985</v>
      </c>
      <c r="L25" s="49">
        <v>-2311.2937061394823</v>
      </c>
      <c r="M25" s="49">
        <v>-1955.9151658600529</v>
      </c>
      <c r="N25" s="49">
        <v>76.597</v>
      </c>
      <c r="O25" s="39">
        <f t="shared" si="3"/>
        <v>252</v>
      </c>
      <c r="P25" s="40">
        <f t="shared" si="1"/>
        <v>-91.70629386051769</v>
      </c>
      <c r="Q25" s="40">
        <f t="shared" si="2"/>
        <v>1955.9151658600529</v>
      </c>
      <c r="S25" s="8"/>
    </row>
    <row r="26" spans="1:19" s="6" customFormat="1" ht="15.75" customHeight="1">
      <c r="A26" s="42">
        <v>24</v>
      </c>
      <c r="B26" s="34" t="s">
        <v>51</v>
      </c>
      <c r="C26" s="33" t="s">
        <v>102</v>
      </c>
      <c r="D26" s="38" t="s">
        <v>6</v>
      </c>
      <c r="E26" s="35">
        <v>47</v>
      </c>
      <c r="F26" s="35">
        <v>46</v>
      </c>
      <c r="G26" s="50">
        <v>45.226</v>
      </c>
      <c r="H26" s="38" t="s">
        <v>233</v>
      </c>
      <c r="I26" s="35">
        <v>3</v>
      </c>
      <c r="J26" s="35">
        <v>26</v>
      </c>
      <c r="K26" s="50">
        <v>17.033</v>
      </c>
      <c r="L26" s="49">
        <v>-2301.754763788005</v>
      </c>
      <c r="M26" s="49">
        <v>-1930.1312854390449</v>
      </c>
      <c r="N26" s="49">
        <v>76.597</v>
      </c>
      <c r="O26" s="39">
        <f t="shared" si="3"/>
        <v>252</v>
      </c>
      <c r="P26" s="40">
        <f t="shared" si="1"/>
        <v>-101.24523621199478</v>
      </c>
      <c r="Q26" s="40">
        <f t="shared" si="2"/>
        <v>1930.1312854390449</v>
      </c>
      <c r="S26" s="8"/>
    </row>
    <row r="27" spans="1:19" s="6" customFormat="1" ht="15.75" customHeight="1">
      <c r="A27" s="36">
        <v>25</v>
      </c>
      <c r="B27" s="34" t="s">
        <v>51</v>
      </c>
      <c r="C27" s="33" t="s">
        <v>103</v>
      </c>
      <c r="D27" s="38" t="s">
        <v>6</v>
      </c>
      <c r="E27" s="35">
        <v>47</v>
      </c>
      <c r="F27" s="35">
        <v>46</v>
      </c>
      <c r="G27" s="50">
        <v>45.482</v>
      </c>
      <c r="H27" s="38" t="s">
        <v>233</v>
      </c>
      <c r="I27" s="35">
        <v>3</v>
      </c>
      <c r="J27" s="35">
        <v>26</v>
      </c>
      <c r="K27" s="50">
        <v>15.297</v>
      </c>
      <c r="L27" s="49">
        <v>-2338.539002985125</v>
      </c>
      <c r="M27" s="49">
        <v>-1926.3310778418993</v>
      </c>
      <c r="N27" s="49">
        <v>76.597</v>
      </c>
      <c r="O27" s="39">
        <f t="shared" si="3"/>
        <v>252</v>
      </c>
      <c r="P27" s="40">
        <f t="shared" si="1"/>
        <v>-64.46099701487492</v>
      </c>
      <c r="Q27" s="40">
        <f t="shared" si="2"/>
        <v>1926.3310778418993</v>
      </c>
      <c r="S27" s="8"/>
    </row>
    <row r="28" spans="1:19" s="6" customFormat="1" ht="15.75" customHeight="1">
      <c r="A28" s="42">
        <v>26</v>
      </c>
      <c r="B28" s="34" t="s">
        <v>51</v>
      </c>
      <c r="C28" s="33" t="s">
        <v>104</v>
      </c>
      <c r="D28" s="38" t="s">
        <v>6</v>
      </c>
      <c r="E28" s="35">
        <v>47</v>
      </c>
      <c r="F28" s="35">
        <v>46</v>
      </c>
      <c r="G28" s="50">
        <v>45.566</v>
      </c>
      <c r="H28" s="38" t="s">
        <v>233</v>
      </c>
      <c r="I28" s="35">
        <v>3</v>
      </c>
      <c r="J28" s="35">
        <v>26</v>
      </c>
      <c r="K28" s="50">
        <v>17.113</v>
      </c>
      <c r="L28" s="49">
        <v>-2303.456698480167</v>
      </c>
      <c r="M28" s="49">
        <v>-1940.6335777013983</v>
      </c>
      <c r="N28" s="49">
        <v>79.498</v>
      </c>
      <c r="O28" s="39">
        <f t="shared" si="3"/>
        <v>261</v>
      </c>
      <c r="P28" s="40">
        <f t="shared" si="1"/>
        <v>-99.54330151983322</v>
      </c>
      <c r="Q28" s="40">
        <f t="shared" si="2"/>
        <v>1940.6335777013983</v>
      </c>
      <c r="S28" s="8"/>
    </row>
    <row r="29" spans="1:19" s="6" customFormat="1" ht="15.75" customHeight="1">
      <c r="A29" s="42">
        <v>27</v>
      </c>
      <c r="B29" s="34" t="s">
        <v>51</v>
      </c>
      <c r="C29" s="33" t="s">
        <v>105</v>
      </c>
      <c r="D29" s="38" t="s">
        <v>6</v>
      </c>
      <c r="E29" s="35">
        <v>47</v>
      </c>
      <c r="F29" s="35">
        <v>46</v>
      </c>
      <c r="G29" s="50">
        <v>45.886</v>
      </c>
      <c r="H29" s="38" t="s">
        <v>233</v>
      </c>
      <c r="I29" s="35">
        <v>3</v>
      </c>
      <c r="J29" s="35">
        <v>26</v>
      </c>
      <c r="K29" s="50">
        <v>16.894</v>
      </c>
      <c r="L29" s="49">
        <v>-2310.8711389386885</v>
      </c>
      <c r="M29" s="49">
        <v>-1948.6046282887983</v>
      </c>
      <c r="N29" s="49">
        <v>79.498</v>
      </c>
      <c r="O29" s="39">
        <f t="shared" si="3"/>
        <v>261</v>
      </c>
      <c r="P29" s="40">
        <f t="shared" si="1"/>
        <v>-92.12886106131145</v>
      </c>
      <c r="Q29" s="40">
        <f t="shared" si="2"/>
        <v>1948.6046282887983</v>
      </c>
      <c r="S29" s="8"/>
    </row>
    <row r="30" spans="1:19" s="6" customFormat="1" ht="15.75" customHeight="1">
      <c r="A30" s="36">
        <v>28</v>
      </c>
      <c r="B30" s="34" t="s">
        <v>51</v>
      </c>
      <c r="C30" s="33" t="s">
        <v>106</v>
      </c>
      <c r="D30" s="38" t="s">
        <v>6</v>
      </c>
      <c r="E30" s="35">
        <v>47</v>
      </c>
      <c r="F30" s="35">
        <v>46</v>
      </c>
      <c r="G30" s="50">
        <v>45.887</v>
      </c>
      <c r="H30" s="38" t="s">
        <v>233</v>
      </c>
      <c r="I30" s="35">
        <v>3</v>
      </c>
      <c r="J30" s="35">
        <v>26</v>
      </c>
      <c r="K30" s="50">
        <v>16.503</v>
      </c>
      <c r="L30" s="49">
        <v>-2318.607071551202</v>
      </c>
      <c r="M30" s="49">
        <v>-1946.0676769973961</v>
      </c>
      <c r="N30" s="49">
        <v>79.498</v>
      </c>
      <c r="O30" s="39">
        <f t="shared" si="3"/>
        <v>261</v>
      </c>
      <c r="P30" s="40">
        <f t="shared" si="1"/>
        <v>-84.3929284487981</v>
      </c>
      <c r="Q30" s="40">
        <f t="shared" si="2"/>
        <v>1946.0676769973961</v>
      </c>
      <c r="S30" s="8"/>
    </row>
    <row r="31" spans="1:19" s="6" customFormat="1" ht="15.75" customHeight="1">
      <c r="A31" s="42">
        <v>29</v>
      </c>
      <c r="B31" s="34" t="s">
        <v>51</v>
      </c>
      <c r="C31" s="33" t="s">
        <v>107</v>
      </c>
      <c r="D31" s="38" t="s">
        <v>6</v>
      </c>
      <c r="E31" s="35">
        <v>47</v>
      </c>
      <c r="F31" s="35">
        <v>46</v>
      </c>
      <c r="G31" s="50">
        <v>46.415</v>
      </c>
      <c r="H31" s="38" t="s">
        <v>233</v>
      </c>
      <c r="I31" s="35">
        <v>3</v>
      </c>
      <c r="J31" s="35">
        <v>26</v>
      </c>
      <c r="K31" s="50">
        <v>15.819</v>
      </c>
      <c r="L31" s="49">
        <v>-2337.241786973092</v>
      </c>
      <c r="M31" s="49">
        <v>-1957.110591046637</v>
      </c>
      <c r="N31" s="49">
        <v>79.498</v>
      </c>
      <c r="O31" s="39">
        <f t="shared" si="3"/>
        <v>261</v>
      </c>
      <c r="P31" s="40">
        <f t="shared" si="1"/>
        <v>-65.75821302690792</v>
      </c>
      <c r="Q31" s="40">
        <f t="shared" si="2"/>
        <v>1957.110591046637</v>
      </c>
      <c r="S31" s="8"/>
    </row>
    <row r="32" spans="1:19" s="6" customFormat="1" ht="15.75" customHeight="1">
      <c r="A32" s="42">
        <v>30</v>
      </c>
      <c r="B32" s="34" t="s">
        <v>51</v>
      </c>
      <c r="C32" s="33" t="s">
        <v>108</v>
      </c>
      <c r="D32" s="38" t="s">
        <v>6</v>
      </c>
      <c r="E32" s="35">
        <v>47</v>
      </c>
      <c r="F32" s="35">
        <v>46</v>
      </c>
      <c r="G32" s="50">
        <v>45.944</v>
      </c>
      <c r="H32" s="38" t="s">
        <v>233</v>
      </c>
      <c r="I32" s="35">
        <v>3</v>
      </c>
      <c r="J32" s="35">
        <v>26</v>
      </c>
      <c r="K32" s="50">
        <v>15.971</v>
      </c>
      <c r="L32" s="49">
        <v>-2329.688005365392</v>
      </c>
      <c r="M32" s="49">
        <v>-1944.2842594072874</v>
      </c>
      <c r="N32" s="49">
        <v>79.498</v>
      </c>
      <c r="O32" s="39">
        <f t="shared" si="3"/>
        <v>261</v>
      </c>
      <c r="P32" s="40">
        <f t="shared" si="1"/>
        <v>-73.3119946346078</v>
      </c>
      <c r="Q32" s="40">
        <f aca="true" t="shared" si="4" ref="Q32:Q94">IF(M32&lt;&gt;"",-M32,"")</f>
        <v>1944.2842594072874</v>
      </c>
      <c r="S32" s="8"/>
    </row>
    <row r="33" spans="1:19" s="6" customFormat="1" ht="15.75" customHeight="1">
      <c r="A33" s="36">
        <v>31</v>
      </c>
      <c r="B33" s="34" t="s">
        <v>51</v>
      </c>
      <c r="C33" s="33" t="s">
        <v>109</v>
      </c>
      <c r="D33" s="38" t="s">
        <v>6</v>
      </c>
      <c r="E33" s="35">
        <v>47</v>
      </c>
      <c r="F33" s="35">
        <v>46</v>
      </c>
      <c r="G33" s="50">
        <v>45.166</v>
      </c>
      <c r="H33" s="38" t="s">
        <v>233</v>
      </c>
      <c r="I33" s="35">
        <v>3</v>
      </c>
      <c r="J33" s="35">
        <v>26</v>
      </c>
      <c r="K33" s="50">
        <v>15.418</v>
      </c>
      <c r="L33" s="49">
        <v>-2333.090317113543</v>
      </c>
      <c r="M33" s="49">
        <v>-1917.8472862909807</v>
      </c>
      <c r="N33" s="49">
        <v>79.498</v>
      </c>
      <c r="O33" s="39">
        <f t="shared" si="3"/>
        <v>261</v>
      </c>
      <c r="P33" s="40">
        <f t="shared" si="1"/>
        <v>-69.90968288645718</v>
      </c>
      <c r="Q33" s="40">
        <f t="shared" si="4"/>
        <v>1917.8472862909807</v>
      </c>
      <c r="S33" s="8"/>
    </row>
    <row r="34" spans="1:19" s="6" customFormat="1" ht="15.75" customHeight="1">
      <c r="A34" s="42">
        <v>32</v>
      </c>
      <c r="B34" s="34" t="s">
        <v>52</v>
      </c>
      <c r="C34" s="33" t="s">
        <v>110</v>
      </c>
      <c r="D34" s="38" t="s">
        <v>6</v>
      </c>
      <c r="E34" s="35">
        <v>47</v>
      </c>
      <c r="F34" s="35">
        <v>46</v>
      </c>
      <c r="G34" s="50">
        <v>46.314</v>
      </c>
      <c r="H34" s="38" t="s">
        <v>233</v>
      </c>
      <c r="I34" s="35">
        <v>3</v>
      </c>
      <c r="J34" s="35">
        <v>26</v>
      </c>
      <c r="K34" s="50">
        <v>19.277</v>
      </c>
      <c r="L34" s="49">
        <v>-2267.8926928764386</v>
      </c>
      <c r="M34" s="49">
        <v>-1976.6830620842081</v>
      </c>
      <c r="N34" s="49">
        <v>96.534</v>
      </c>
      <c r="O34" s="39">
        <f t="shared" si="3"/>
        <v>317</v>
      </c>
      <c r="P34" s="40">
        <f t="shared" si="1"/>
        <v>-135.10730712356144</v>
      </c>
      <c r="Q34" s="40">
        <f t="shared" si="4"/>
        <v>1976.6830620842081</v>
      </c>
      <c r="S34" s="8"/>
    </row>
    <row r="35" spans="1:19" s="6" customFormat="1" ht="15.75" customHeight="1">
      <c r="A35" s="42">
        <v>33</v>
      </c>
      <c r="B35" s="34" t="s">
        <v>53</v>
      </c>
      <c r="C35" s="33" t="s">
        <v>111</v>
      </c>
      <c r="D35" s="38" t="s">
        <v>6</v>
      </c>
      <c r="E35" s="35">
        <v>47</v>
      </c>
      <c r="F35" s="35">
        <v>46</v>
      </c>
      <c r="G35" s="50">
        <v>45.278</v>
      </c>
      <c r="H35" s="38" t="s">
        <v>233</v>
      </c>
      <c r="I35" s="35">
        <v>3</v>
      </c>
      <c r="J35" s="35">
        <v>26</v>
      </c>
      <c r="K35" s="50">
        <v>23.019</v>
      </c>
      <c r="L35" s="49">
        <v>-2183.89731502204</v>
      </c>
      <c r="M35" s="49">
        <v>-1970.6390206917188</v>
      </c>
      <c r="N35" s="49">
        <v>94.864</v>
      </c>
      <c r="O35" s="39">
        <f t="shared" si="3"/>
        <v>312</v>
      </c>
      <c r="P35" s="40">
        <f t="shared" si="1"/>
        <v>-219.10268497796005</v>
      </c>
      <c r="Q35" s="40">
        <f t="shared" si="4"/>
        <v>1970.6390206917188</v>
      </c>
      <c r="S35" s="8"/>
    </row>
    <row r="36" spans="1:19" s="6" customFormat="1" ht="15.75" customHeight="1">
      <c r="A36" s="36">
        <v>34</v>
      </c>
      <c r="B36" s="34" t="s">
        <v>54</v>
      </c>
      <c r="C36" s="33" t="s">
        <v>112</v>
      </c>
      <c r="D36" s="38" t="s">
        <v>6</v>
      </c>
      <c r="E36" s="35">
        <v>47</v>
      </c>
      <c r="F36" s="35">
        <v>46</v>
      </c>
      <c r="G36" s="50">
        <v>36.117</v>
      </c>
      <c r="H36" s="38" t="s">
        <v>233</v>
      </c>
      <c r="I36" s="35">
        <v>3</v>
      </c>
      <c r="J36" s="35">
        <v>26</v>
      </c>
      <c r="K36" s="50">
        <v>28.737</v>
      </c>
      <c r="L36" s="49">
        <v>-1982.285840489573</v>
      </c>
      <c r="M36" s="49">
        <v>-1739.1831144894413</v>
      </c>
      <c r="N36" s="49">
        <v>70.942</v>
      </c>
      <c r="O36" s="39">
        <f t="shared" si="3"/>
        <v>233</v>
      </c>
      <c r="P36" s="40">
        <f t="shared" si="1"/>
        <v>-420.71415951042695</v>
      </c>
      <c r="Q36" s="40">
        <f t="shared" si="4"/>
        <v>1739.1831144894413</v>
      </c>
      <c r="S36" s="8"/>
    </row>
    <row r="37" spans="1:19" s="6" customFormat="1" ht="15.75" customHeight="1">
      <c r="A37" s="42">
        <v>35</v>
      </c>
      <c r="B37" s="34" t="s">
        <v>55</v>
      </c>
      <c r="C37" s="33" t="s">
        <v>113</v>
      </c>
      <c r="D37" s="38" t="s">
        <v>6</v>
      </c>
      <c r="E37" s="35">
        <v>47</v>
      </c>
      <c r="F37" s="35">
        <v>46</v>
      </c>
      <c r="G37" s="50">
        <v>36.8</v>
      </c>
      <c r="H37" s="38" t="s">
        <v>233</v>
      </c>
      <c r="I37" s="35">
        <v>3</v>
      </c>
      <c r="J37" s="35">
        <v>26</v>
      </c>
      <c r="K37" s="50">
        <v>19.796</v>
      </c>
      <c r="L37" s="49">
        <v>-2165.6889454265247</v>
      </c>
      <c r="M37" s="49">
        <v>-1700.9532518946273</v>
      </c>
      <c r="N37" s="49">
        <v>82.156</v>
      </c>
      <c r="O37" s="39">
        <f t="shared" si="3"/>
        <v>270</v>
      </c>
      <c r="P37" s="40">
        <f t="shared" si="1"/>
        <v>-237.3110545734753</v>
      </c>
      <c r="Q37" s="40">
        <f t="shared" si="4"/>
        <v>1700.9532518946273</v>
      </c>
      <c r="S37" s="8"/>
    </row>
    <row r="38" spans="1:19" s="6" customFormat="1" ht="15.75" customHeight="1">
      <c r="A38" s="42">
        <v>36</v>
      </c>
      <c r="B38" s="34" t="s">
        <v>56</v>
      </c>
      <c r="C38" s="33" t="s">
        <v>114</v>
      </c>
      <c r="D38" s="38" t="s">
        <v>6</v>
      </c>
      <c r="E38" s="35">
        <v>47</v>
      </c>
      <c r="F38" s="35">
        <v>46</v>
      </c>
      <c r="G38" s="50">
        <v>21.865</v>
      </c>
      <c r="H38" s="38" t="s">
        <v>233</v>
      </c>
      <c r="I38" s="35">
        <v>3</v>
      </c>
      <c r="J38" s="35">
        <v>26</v>
      </c>
      <c r="K38" s="50">
        <v>46.126</v>
      </c>
      <c r="L38" s="49">
        <v>-1500.6827527163393</v>
      </c>
      <c r="M38" s="49">
        <v>-1434.4208225878665</v>
      </c>
      <c r="N38" s="49">
        <v>85.873</v>
      </c>
      <c r="O38" s="39">
        <f t="shared" si="3"/>
        <v>282</v>
      </c>
      <c r="P38" s="40">
        <f t="shared" si="1"/>
        <v>-902.3172472836607</v>
      </c>
      <c r="Q38" s="40">
        <f t="shared" si="4"/>
        <v>1434.4208225878665</v>
      </c>
      <c r="S38" s="8"/>
    </row>
    <row r="39" spans="1:19" s="6" customFormat="1" ht="15.75" customHeight="1">
      <c r="A39" s="36">
        <v>37</v>
      </c>
      <c r="B39" s="34" t="s">
        <v>27</v>
      </c>
      <c r="C39" s="33" t="s">
        <v>115</v>
      </c>
      <c r="D39" s="38" t="s">
        <v>6</v>
      </c>
      <c r="E39" s="35">
        <v>47</v>
      </c>
      <c r="F39" s="35">
        <v>46</v>
      </c>
      <c r="G39" s="50">
        <v>23.165</v>
      </c>
      <c r="H39" s="38" t="s">
        <v>233</v>
      </c>
      <c r="I39" s="35">
        <v>3</v>
      </c>
      <c r="J39" s="35">
        <v>26</v>
      </c>
      <c r="K39" s="50">
        <v>43.996</v>
      </c>
      <c r="L39" s="49">
        <v>-1555.374462335749</v>
      </c>
      <c r="M39" s="49">
        <v>-1458.6645061224244</v>
      </c>
      <c r="N39" s="49">
        <v>86.913</v>
      </c>
      <c r="O39" s="39">
        <f t="shared" si="3"/>
        <v>286</v>
      </c>
      <c r="P39" s="40">
        <f t="shared" si="1"/>
        <v>-847.6255376642509</v>
      </c>
      <c r="Q39" s="40">
        <f t="shared" si="4"/>
        <v>1458.6645061224244</v>
      </c>
      <c r="S39" s="8"/>
    </row>
    <row r="40" spans="1:19" s="6" customFormat="1" ht="15.75" customHeight="1">
      <c r="A40" s="42">
        <v>38</v>
      </c>
      <c r="B40" s="34" t="s">
        <v>57</v>
      </c>
      <c r="C40" s="33" t="s">
        <v>116</v>
      </c>
      <c r="D40" s="38" t="s">
        <v>6</v>
      </c>
      <c r="E40" s="35">
        <v>47</v>
      </c>
      <c r="F40" s="35">
        <v>45</v>
      </c>
      <c r="G40" s="50">
        <v>51.916</v>
      </c>
      <c r="H40" s="38" t="s">
        <v>233</v>
      </c>
      <c r="I40" s="35">
        <v>3</v>
      </c>
      <c r="J40" s="35">
        <v>25</v>
      </c>
      <c r="K40" s="50">
        <v>19.255</v>
      </c>
      <c r="L40" s="49">
        <v>-2929.3057857192994</v>
      </c>
      <c r="M40" s="49">
        <v>10.037174621890406</v>
      </c>
      <c r="N40" s="49">
        <v>42.527</v>
      </c>
      <c r="O40" s="39">
        <f t="shared" si="3"/>
        <v>140</v>
      </c>
      <c r="P40" s="40">
        <f t="shared" si="1"/>
        <v>526.3057857192994</v>
      </c>
      <c r="Q40" s="40">
        <f t="shared" si="4"/>
        <v>-10.037174621890406</v>
      </c>
      <c r="S40" s="8"/>
    </row>
    <row r="41" spans="1:19" s="6" customFormat="1" ht="15.75" customHeight="1">
      <c r="A41" s="42">
        <v>39</v>
      </c>
      <c r="B41" s="34" t="s">
        <v>58</v>
      </c>
      <c r="C41" s="33" t="s">
        <v>117</v>
      </c>
      <c r="D41" s="38" t="s">
        <v>6</v>
      </c>
      <c r="E41" s="35">
        <v>47</v>
      </c>
      <c r="F41" s="35">
        <v>45</v>
      </c>
      <c r="G41" s="50">
        <v>51.519</v>
      </c>
      <c r="H41" s="38" t="s">
        <v>233</v>
      </c>
      <c r="I41" s="35">
        <v>3</v>
      </c>
      <c r="J41" s="35">
        <v>25</v>
      </c>
      <c r="K41" s="50">
        <v>21.029</v>
      </c>
      <c r="L41" s="49">
        <v>-2890.3824018781274</v>
      </c>
      <c r="M41" s="49">
        <v>10.127270644482376</v>
      </c>
      <c r="N41" s="49">
        <v>43.263</v>
      </c>
      <c r="O41" s="39">
        <f t="shared" si="3"/>
        <v>142</v>
      </c>
      <c r="P41" s="40">
        <f t="shared" si="1"/>
        <v>487.38240187812744</v>
      </c>
      <c r="Q41" s="40">
        <f t="shared" si="4"/>
        <v>-10.127270644482376</v>
      </c>
      <c r="S41" s="8"/>
    </row>
    <row r="42" spans="1:19" s="6" customFormat="1" ht="15.75" customHeight="1">
      <c r="A42" s="36">
        <v>40</v>
      </c>
      <c r="B42" s="34" t="s">
        <v>59</v>
      </c>
      <c r="C42" s="33" t="s">
        <v>118</v>
      </c>
      <c r="D42" s="38" t="s">
        <v>6</v>
      </c>
      <c r="E42" s="35">
        <v>47</v>
      </c>
      <c r="F42" s="35">
        <v>45</v>
      </c>
      <c r="G42" s="50">
        <v>52.269</v>
      </c>
      <c r="H42" s="38" t="s">
        <v>233</v>
      </c>
      <c r="I42" s="35">
        <v>3</v>
      </c>
      <c r="J42" s="35">
        <v>25</v>
      </c>
      <c r="K42" s="50">
        <v>20.438</v>
      </c>
      <c r="L42" s="49">
        <v>-2909.31919862342</v>
      </c>
      <c r="M42" s="49">
        <v>-8.013806834599043</v>
      </c>
      <c r="N42" s="49">
        <v>49.463</v>
      </c>
      <c r="O42" s="39">
        <f t="shared" si="3"/>
        <v>163</v>
      </c>
      <c r="P42" s="40">
        <f t="shared" si="1"/>
        <v>506.3191986234201</v>
      </c>
      <c r="Q42" s="40">
        <f t="shared" si="4"/>
        <v>8.013806834599043</v>
      </c>
      <c r="S42" s="8"/>
    </row>
    <row r="43" spans="1:19" s="6" customFormat="1" ht="15.75" customHeight="1">
      <c r="A43" s="42">
        <v>42</v>
      </c>
      <c r="B43" s="34" t="s">
        <v>31</v>
      </c>
      <c r="C43" s="33" t="s">
        <v>119</v>
      </c>
      <c r="D43" s="38" t="s">
        <v>6</v>
      </c>
      <c r="E43" s="35">
        <v>47</v>
      </c>
      <c r="F43" s="35">
        <v>47</v>
      </c>
      <c r="G43" s="50">
        <v>22.787</v>
      </c>
      <c r="H43" s="38" t="s">
        <v>233</v>
      </c>
      <c r="I43" s="35">
        <v>3</v>
      </c>
      <c r="J43" s="35">
        <v>29</v>
      </c>
      <c r="K43" s="50">
        <v>17.907</v>
      </c>
      <c r="L43" s="49">
        <v>910.461100276657</v>
      </c>
      <c r="M43" s="49">
        <v>-4211.116047733987</v>
      </c>
      <c r="N43" s="49">
        <v>97.744</v>
      </c>
      <c r="O43" s="39">
        <f t="shared" si="3"/>
        <v>321</v>
      </c>
      <c r="P43" s="40">
        <f aca="true" t="shared" si="5" ref="P43:P68">IF(L43&lt;&gt;"",-L43-$C$2,"")</f>
        <v>-3313.461100276657</v>
      </c>
      <c r="Q43" s="40">
        <f t="shared" si="4"/>
        <v>4211.116047733987</v>
      </c>
      <c r="S43" s="8"/>
    </row>
    <row r="44" spans="1:19" s="6" customFormat="1" ht="15.75" customHeight="1">
      <c r="A44" s="36">
        <v>43</v>
      </c>
      <c r="B44" s="34" t="s">
        <v>60</v>
      </c>
      <c r="C44" s="33" t="s">
        <v>120</v>
      </c>
      <c r="D44" s="38" t="s">
        <v>6</v>
      </c>
      <c r="E44" s="35">
        <v>47</v>
      </c>
      <c r="F44" s="35">
        <v>46</v>
      </c>
      <c r="G44" s="50">
        <v>30.308</v>
      </c>
      <c r="H44" s="38" t="s">
        <v>233</v>
      </c>
      <c r="I44" s="35">
        <v>3</v>
      </c>
      <c r="J44" s="35">
        <v>30</v>
      </c>
      <c r="K44" s="50">
        <v>56.738</v>
      </c>
      <c r="L44" s="49">
        <v>3372.369275786684</v>
      </c>
      <c r="M44" s="49">
        <v>-3317.44722634093</v>
      </c>
      <c r="N44" s="49">
        <v>81.158</v>
      </c>
      <c r="O44" s="39">
        <f t="shared" si="3"/>
        <v>267</v>
      </c>
      <c r="P44" s="40">
        <f t="shared" si="5"/>
        <v>-5775.369275786684</v>
      </c>
      <c r="Q44" s="40">
        <f t="shared" si="4"/>
        <v>3317.44722634093</v>
      </c>
      <c r="S44" s="8"/>
    </row>
    <row r="45" spans="1:19" s="6" customFormat="1" ht="15.75" customHeight="1">
      <c r="A45" s="42">
        <v>44</v>
      </c>
      <c r="B45" s="34" t="s">
        <v>61</v>
      </c>
      <c r="C45" s="33" t="s">
        <v>121</v>
      </c>
      <c r="D45" s="38" t="s">
        <v>6</v>
      </c>
      <c r="E45" s="35">
        <v>47</v>
      </c>
      <c r="F45" s="35">
        <v>45</v>
      </c>
      <c r="G45" s="50">
        <v>0.317</v>
      </c>
      <c r="H45" s="38" t="s">
        <v>233</v>
      </c>
      <c r="I45" s="35">
        <v>3</v>
      </c>
      <c r="J45" s="35">
        <v>29</v>
      </c>
      <c r="K45" s="50">
        <v>12.268</v>
      </c>
      <c r="L45" s="49">
        <v>2178.5025754131225</v>
      </c>
      <c r="M45" s="49">
        <v>4.069975554461588</v>
      </c>
      <c r="N45" s="49">
        <v>52.043</v>
      </c>
      <c r="O45" s="39">
        <f t="shared" si="3"/>
        <v>171</v>
      </c>
      <c r="P45" s="40">
        <f t="shared" si="5"/>
        <v>-4581.502575413122</v>
      </c>
      <c r="Q45" s="40">
        <f t="shared" si="4"/>
        <v>-4.069975554461588</v>
      </c>
      <c r="S45" s="8"/>
    </row>
    <row r="46" spans="1:19" s="6" customFormat="1" ht="15.75" customHeight="1">
      <c r="A46" s="42">
        <v>45</v>
      </c>
      <c r="B46" s="34" t="s">
        <v>62</v>
      </c>
      <c r="C46" s="33" t="s">
        <v>122</v>
      </c>
      <c r="D46" s="38" t="s">
        <v>6</v>
      </c>
      <c r="E46" s="35">
        <v>47</v>
      </c>
      <c r="F46" s="35">
        <v>45</v>
      </c>
      <c r="G46" s="50">
        <v>48.075</v>
      </c>
      <c r="H46" s="38" t="s">
        <v>233</v>
      </c>
      <c r="I46" s="35">
        <v>3</v>
      </c>
      <c r="J46" s="35">
        <v>25</v>
      </c>
      <c r="K46" s="50">
        <v>38.091</v>
      </c>
      <c r="L46" s="49">
        <v>-2519.638101992723</v>
      </c>
      <c r="M46" s="49">
        <v>0.04961415829657922</v>
      </c>
      <c r="N46" s="49">
        <v>39.319</v>
      </c>
      <c r="O46" s="39">
        <f t="shared" si="3"/>
        <v>129</v>
      </c>
      <c r="P46" s="40">
        <f t="shared" si="5"/>
        <v>116.63810199272302</v>
      </c>
      <c r="Q46" s="40">
        <f t="shared" si="4"/>
        <v>-0.04961415829657922</v>
      </c>
      <c r="S46" s="8"/>
    </row>
    <row r="47" spans="1:19" s="6" customFormat="1" ht="15.75" customHeight="1">
      <c r="A47" s="36">
        <v>46</v>
      </c>
      <c r="B47" s="34" t="s">
        <v>60</v>
      </c>
      <c r="C47" s="33" t="s">
        <v>123</v>
      </c>
      <c r="D47" s="38" t="s">
        <v>6</v>
      </c>
      <c r="E47" s="35">
        <v>47</v>
      </c>
      <c r="F47" s="35">
        <v>44</v>
      </c>
      <c r="G47" s="50">
        <v>9.767</v>
      </c>
      <c r="H47" s="38" t="s">
        <v>233</v>
      </c>
      <c r="I47" s="35">
        <v>3</v>
      </c>
      <c r="J47" s="35">
        <v>28</v>
      </c>
      <c r="K47" s="50">
        <v>3.017</v>
      </c>
      <c r="L47" s="49">
        <v>1297.7899974911427</v>
      </c>
      <c r="M47" s="49">
        <v>1938.7724528104425</v>
      </c>
      <c r="N47" s="49">
        <v>91.115</v>
      </c>
      <c r="O47" s="39">
        <f t="shared" si="3"/>
        <v>299</v>
      </c>
      <c r="P47" s="40">
        <f t="shared" si="5"/>
        <v>-3700.7899974911425</v>
      </c>
      <c r="Q47" s="40">
        <f t="shared" si="4"/>
        <v>-1938.7724528104425</v>
      </c>
      <c r="S47" s="8"/>
    </row>
    <row r="48" spans="1:19" s="6" customFormat="1" ht="15.75" customHeight="1">
      <c r="A48" s="42">
        <v>47</v>
      </c>
      <c r="B48" s="34" t="s">
        <v>31</v>
      </c>
      <c r="C48" s="33" t="s">
        <v>124</v>
      </c>
      <c r="D48" s="38" t="s">
        <v>6</v>
      </c>
      <c r="E48" s="35">
        <v>47</v>
      </c>
      <c r="F48" s="35">
        <v>44</v>
      </c>
      <c r="G48" s="50">
        <v>11.894</v>
      </c>
      <c r="H48" s="38" t="s">
        <v>233</v>
      </c>
      <c r="I48" s="35">
        <v>3</v>
      </c>
      <c r="J48" s="35">
        <v>25</v>
      </c>
      <c r="K48" s="50">
        <v>40.899</v>
      </c>
      <c r="L48" s="49">
        <v>-1534.9760092940242</v>
      </c>
      <c r="M48" s="49">
        <v>2803.26279519108</v>
      </c>
      <c r="N48" s="49">
        <v>77.22</v>
      </c>
      <c r="O48" s="39">
        <f t="shared" si="3"/>
        <v>254</v>
      </c>
      <c r="P48" s="40">
        <f t="shared" si="5"/>
        <v>-868.0239907059758</v>
      </c>
      <c r="Q48" s="40">
        <f t="shared" si="4"/>
        <v>-2803.26279519108</v>
      </c>
      <c r="S48" s="8"/>
    </row>
    <row r="49" spans="1:19" s="6" customFormat="1" ht="15.75" customHeight="1">
      <c r="A49" s="42">
        <v>48</v>
      </c>
      <c r="B49" s="34" t="s">
        <v>60</v>
      </c>
      <c r="C49" s="33" t="s">
        <v>125</v>
      </c>
      <c r="D49" s="38" t="s">
        <v>6</v>
      </c>
      <c r="E49" s="35">
        <v>47</v>
      </c>
      <c r="F49" s="35">
        <v>42</v>
      </c>
      <c r="G49" s="50">
        <v>35.061</v>
      </c>
      <c r="H49" s="38" t="s">
        <v>233</v>
      </c>
      <c r="I49" s="35">
        <v>3</v>
      </c>
      <c r="J49" s="35">
        <v>24</v>
      </c>
      <c r="K49" s="50">
        <v>53.704</v>
      </c>
      <c r="L49" s="49">
        <v>-1533.9992476547638</v>
      </c>
      <c r="M49" s="49">
        <v>5951.507643028806</v>
      </c>
      <c r="N49" s="49">
        <v>51.258</v>
      </c>
      <c r="O49" s="39">
        <f t="shared" si="3"/>
        <v>169</v>
      </c>
      <c r="P49" s="40">
        <f t="shared" si="5"/>
        <v>-869.0007523452362</v>
      </c>
      <c r="Q49" s="40">
        <f t="shared" si="4"/>
        <v>-5951.507643028806</v>
      </c>
      <c r="S49" s="8"/>
    </row>
    <row r="50" spans="1:19" s="6" customFormat="1" ht="15.75" customHeight="1">
      <c r="A50" s="36">
        <v>49</v>
      </c>
      <c r="B50" s="34" t="s">
        <v>60</v>
      </c>
      <c r="C50" s="33" t="s">
        <v>126</v>
      </c>
      <c r="D50" s="38" t="s">
        <v>6</v>
      </c>
      <c r="E50" s="35">
        <v>47</v>
      </c>
      <c r="F50" s="35">
        <v>43</v>
      </c>
      <c r="G50" s="50">
        <v>8.691</v>
      </c>
      <c r="H50" s="38" t="s">
        <v>233</v>
      </c>
      <c r="I50" s="35">
        <v>3</v>
      </c>
      <c r="J50" s="35">
        <v>23</v>
      </c>
      <c r="K50" s="50">
        <v>14.391</v>
      </c>
      <c r="L50" s="49">
        <v>-3824.9378306292238</v>
      </c>
      <c r="M50" s="49">
        <v>5611.674841185253</v>
      </c>
      <c r="N50" s="49">
        <v>93.835</v>
      </c>
      <c r="O50" s="39">
        <f t="shared" si="3"/>
        <v>308</v>
      </c>
      <c r="P50" s="40">
        <f t="shared" si="5"/>
        <v>1421.9378306292238</v>
      </c>
      <c r="Q50" s="40">
        <f t="shared" si="4"/>
        <v>-5611.674841185253</v>
      </c>
      <c r="S50" s="8"/>
    </row>
    <row r="51" spans="1:19" s="6" customFormat="1" ht="15.75" customHeight="1">
      <c r="A51" s="42">
        <v>50</v>
      </c>
      <c r="B51" s="34" t="s">
        <v>63</v>
      </c>
      <c r="C51" s="33" t="s">
        <v>127</v>
      </c>
      <c r="D51" s="38" t="s">
        <v>6</v>
      </c>
      <c r="E51" s="35">
        <v>47</v>
      </c>
      <c r="F51" s="35">
        <v>43</v>
      </c>
      <c r="G51" s="50">
        <v>31.986</v>
      </c>
      <c r="H51" s="38" t="s">
        <v>233</v>
      </c>
      <c r="I51" s="35">
        <v>3</v>
      </c>
      <c r="J51" s="35">
        <v>24</v>
      </c>
      <c r="K51" s="50">
        <v>15.612</v>
      </c>
      <c r="L51" s="49">
        <v>-2837.6645692360635</v>
      </c>
      <c r="M51" s="49">
        <v>4529.629227773319</v>
      </c>
      <c r="N51" s="49">
        <v>94.951</v>
      </c>
      <c r="O51" s="39">
        <f t="shared" si="3"/>
        <v>312</v>
      </c>
      <c r="P51" s="40">
        <f t="shared" si="5"/>
        <v>434.66456923606347</v>
      </c>
      <c r="Q51" s="40">
        <f t="shared" si="4"/>
        <v>-4529.629227773319</v>
      </c>
      <c r="S51" s="8"/>
    </row>
    <row r="52" spans="1:19" s="6" customFormat="1" ht="15.75" customHeight="1">
      <c r="A52" s="42">
        <v>51</v>
      </c>
      <c r="B52" s="34" t="s">
        <v>31</v>
      </c>
      <c r="C52" s="33" t="s">
        <v>128</v>
      </c>
      <c r="D52" s="38" t="s">
        <v>6</v>
      </c>
      <c r="E52" s="35">
        <v>47</v>
      </c>
      <c r="F52" s="35">
        <v>47</v>
      </c>
      <c r="G52" s="50">
        <v>20.188</v>
      </c>
      <c r="H52" s="38" t="s">
        <v>233</v>
      </c>
      <c r="I52" s="35">
        <v>3</v>
      </c>
      <c r="J52" s="35">
        <v>24</v>
      </c>
      <c r="K52" s="50">
        <v>58.477</v>
      </c>
      <c r="L52" s="49">
        <v>-4192.6581866912975</v>
      </c>
      <c r="M52" s="49">
        <v>-2444.3049839364453</v>
      </c>
      <c r="N52" s="49">
        <v>90.061</v>
      </c>
      <c r="O52" s="39">
        <f t="shared" si="3"/>
        <v>296</v>
      </c>
      <c r="P52" s="40">
        <f t="shared" si="5"/>
        <v>1789.6581866912975</v>
      </c>
      <c r="Q52" s="40">
        <f t="shared" si="4"/>
        <v>2444.3049839364453</v>
      </c>
      <c r="S52" s="8"/>
    </row>
    <row r="53" spans="1:19" s="6" customFormat="1" ht="15.75" customHeight="1">
      <c r="A53" s="36">
        <v>52</v>
      </c>
      <c r="B53" s="34" t="s">
        <v>60</v>
      </c>
      <c r="C53" s="33" t="s">
        <v>129</v>
      </c>
      <c r="D53" s="38" t="s">
        <v>6</v>
      </c>
      <c r="E53" s="35">
        <v>47</v>
      </c>
      <c r="F53" s="35">
        <v>48</v>
      </c>
      <c r="G53" s="50">
        <v>24.008</v>
      </c>
      <c r="H53" s="38" t="s">
        <v>233</v>
      </c>
      <c r="I53" s="35">
        <v>3</v>
      </c>
      <c r="J53" s="35">
        <v>26</v>
      </c>
      <c r="K53" s="50">
        <v>27.009</v>
      </c>
      <c r="L53" s="49">
        <v>-3059.281675398975</v>
      </c>
      <c r="M53" s="49">
        <v>-4892.795371474617</v>
      </c>
      <c r="N53" s="49">
        <v>125.822</v>
      </c>
      <c r="O53" s="39">
        <f t="shared" si="3"/>
        <v>413</v>
      </c>
      <c r="P53" s="40">
        <f t="shared" si="5"/>
        <v>656.281675398975</v>
      </c>
      <c r="Q53" s="40">
        <f t="shared" si="4"/>
        <v>4892.795371474617</v>
      </c>
      <c r="S53" s="8"/>
    </row>
    <row r="54" spans="1:19" s="6" customFormat="1" ht="15.75" customHeight="1">
      <c r="A54" s="42">
        <v>53</v>
      </c>
      <c r="B54" s="34" t="s">
        <v>31</v>
      </c>
      <c r="C54" s="33" t="s">
        <v>130</v>
      </c>
      <c r="D54" s="38" t="s">
        <v>6</v>
      </c>
      <c r="E54" s="35">
        <v>47</v>
      </c>
      <c r="F54" s="35">
        <v>46</v>
      </c>
      <c r="G54" s="50">
        <v>57.054</v>
      </c>
      <c r="H54" s="38" t="s">
        <v>233</v>
      </c>
      <c r="I54" s="35">
        <v>3</v>
      </c>
      <c r="J54" s="35">
        <v>26</v>
      </c>
      <c r="K54" s="50">
        <v>4.589</v>
      </c>
      <c r="L54" s="49">
        <v>-2662.089697253819</v>
      </c>
      <c r="M54" s="49">
        <v>-2196.0607747607146</v>
      </c>
      <c r="N54" s="49">
        <v>84.577</v>
      </c>
      <c r="O54" s="39">
        <f t="shared" si="3"/>
        <v>278</v>
      </c>
      <c r="P54" s="40">
        <f t="shared" si="5"/>
        <v>259.08969725381894</v>
      </c>
      <c r="Q54" s="40">
        <f t="shared" si="4"/>
        <v>2196.0607747607146</v>
      </c>
      <c r="S54" s="8"/>
    </row>
    <row r="55" spans="1:19" s="6" customFormat="1" ht="15.75" customHeight="1">
      <c r="A55" s="42">
        <v>54</v>
      </c>
      <c r="B55" s="34" t="s">
        <v>29</v>
      </c>
      <c r="C55" s="33" t="s">
        <v>131</v>
      </c>
      <c r="D55" s="38" t="s">
        <v>6</v>
      </c>
      <c r="E55" s="35">
        <v>47</v>
      </c>
      <c r="F55" s="35">
        <v>45</v>
      </c>
      <c r="G55" s="50">
        <v>31.016</v>
      </c>
      <c r="H55" s="38" t="s">
        <v>233</v>
      </c>
      <c r="I55" s="35">
        <v>3</v>
      </c>
      <c r="J55" s="35">
        <v>27</v>
      </c>
      <c r="K55" s="50">
        <v>18.448</v>
      </c>
      <c r="L55" s="49">
        <v>-369.81237868238554</v>
      </c>
      <c r="M55" s="49">
        <v>-153.5720901906831</v>
      </c>
      <c r="N55" s="49">
        <v>49.151</v>
      </c>
      <c r="O55" s="39">
        <f t="shared" si="3"/>
        <v>162</v>
      </c>
      <c r="P55" s="40">
        <f t="shared" si="5"/>
        <v>-2033.1876213176145</v>
      </c>
      <c r="Q55" s="40">
        <f t="shared" si="4"/>
        <v>153.5720901906831</v>
      </c>
      <c r="S55" s="8"/>
    </row>
    <row r="56" spans="1:19" s="6" customFormat="1" ht="15.75" customHeight="1">
      <c r="A56" s="36">
        <v>55</v>
      </c>
      <c r="B56" s="34" t="s">
        <v>64</v>
      </c>
      <c r="C56" s="33" t="s">
        <v>132</v>
      </c>
      <c r="D56" s="38" t="s">
        <v>6</v>
      </c>
      <c r="E56" s="35">
        <v>47</v>
      </c>
      <c r="F56" s="35">
        <v>45</v>
      </c>
      <c r="G56" s="50">
        <v>30.489</v>
      </c>
      <c r="H56" s="38" t="s">
        <v>233</v>
      </c>
      <c r="I56" s="35">
        <v>3</v>
      </c>
      <c r="J56" s="35">
        <v>27</v>
      </c>
      <c r="K56" s="50">
        <v>18.061</v>
      </c>
      <c r="L56" s="49">
        <v>-372.36540695358514</v>
      </c>
      <c r="M56" s="49">
        <v>-135.59740160522168</v>
      </c>
      <c r="N56" s="49">
        <v>44.063</v>
      </c>
      <c r="O56" s="39">
        <f t="shared" si="3"/>
        <v>145</v>
      </c>
      <c r="P56" s="40">
        <f t="shared" si="5"/>
        <v>-2030.634593046415</v>
      </c>
      <c r="Q56" s="40">
        <f t="shared" si="4"/>
        <v>135.59740160522168</v>
      </c>
      <c r="S56" s="8"/>
    </row>
    <row r="57" spans="1:19" s="6" customFormat="1" ht="15.75" customHeight="1">
      <c r="A57" s="42">
        <v>56</v>
      </c>
      <c r="B57" s="34" t="s">
        <v>65</v>
      </c>
      <c r="C57" s="33" t="s">
        <v>133</v>
      </c>
      <c r="D57" s="38" t="s">
        <v>6</v>
      </c>
      <c r="E57" s="35">
        <v>47</v>
      </c>
      <c r="F57" s="35">
        <v>45</v>
      </c>
      <c r="G57" s="50">
        <v>28.738</v>
      </c>
      <c r="H57" s="38" t="s">
        <v>233</v>
      </c>
      <c r="I57" s="35">
        <v>3</v>
      </c>
      <c r="J57" s="35">
        <v>27</v>
      </c>
      <c r="K57" s="50">
        <v>25.336</v>
      </c>
      <c r="L57" s="49">
        <v>-211.54323186443025</v>
      </c>
      <c r="M57" s="49">
        <v>-131.681890369006</v>
      </c>
      <c r="N57" s="49">
        <v>45.876</v>
      </c>
      <c r="O57" s="39">
        <f t="shared" si="3"/>
        <v>151</v>
      </c>
      <c r="P57" s="40">
        <f t="shared" si="5"/>
        <v>-2191.4567681355697</v>
      </c>
      <c r="Q57" s="40">
        <f t="shared" si="4"/>
        <v>131.681890369006</v>
      </c>
      <c r="S57" s="8"/>
    </row>
    <row r="58" spans="1:19" s="6" customFormat="1" ht="15.75" customHeight="1">
      <c r="A58" s="42">
        <v>57</v>
      </c>
      <c r="B58" s="34" t="s">
        <v>66</v>
      </c>
      <c r="C58" s="33" t="s">
        <v>134</v>
      </c>
      <c r="D58" s="38" t="s">
        <v>6</v>
      </c>
      <c r="E58" s="35">
        <v>47</v>
      </c>
      <c r="F58" s="35">
        <v>45</v>
      </c>
      <c r="G58" s="50">
        <v>26.026</v>
      </c>
      <c r="H58" s="38" t="s">
        <v>233</v>
      </c>
      <c r="I58" s="35">
        <v>3</v>
      </c>
      <c r="J58" s="35">
        <v>27</v>
      </c>
      <c r="K58" s="50">
        <v>25.249</v>
      </c>
      <c r="L58" s="49">
        <v>-187.04537190675174</v>
      </c>
      <c r="M58" s="49">
        <v>-51.584183440144436</v>
      </c>
      <c r="N58" s="49">
        <v>43.237</v>
      </c>
      <c r="O58" s="39">
        <f t="shared" si="3"/>
        <v>142</v>
      </c>
      <c r="P58" s="40">
        <f t="shared" si="5"/>
        <v>-2215.954628093248</v>
      </c>
      <c r="Q58" s="40">
        <f t="shared" si="4"/>
        <v>51.584183440144436</v>
      </c>
      <c r="S58" s="8"/>
    </row>
    <row r="59" spans="1:19" s="6" customFormat="1" ht="15.75" customHeight="1">
      <c r="A59" s="36">
        <v>58</v>
      </c>
      <c r="B59" s="34" t="s">
        <v>67</v>
      </c>
      <c r="C59" s="33" t="s">
        <v>135</v>
      </c>
      <c r="D59" s="38" t="s">
        <v>6</v>
      </c>
      <c r="E59" s="35">
        <v>47</v>
      </c>
      <c r="F59" s="35">
        <v>45</v>
      </c>
      <c r="G59" s="50">
        <v>26.945</v>
      </c>
      <c r="H59" s="38" t="s">
        <v>233</v>
      </c>
      <c r="I59" s="35">
        <v>3</v>
      </c>
      <c r="J59" s="35">
        <v>27</v>
      </c>
      <c r="K59" s="50">
        <v>22.286</v>
      </c>
      <c r="L59" s="49">
        <v>-254.52585452790413</v>
      </c>
      <c r="M59" s="49">
        <v>-59.2033509582792</v>
      </c>
      <c r="N59" s="49">
        <v>42.577</v>
      </c>
      <c r="O59" s="39">
        <f t="shared" si="3"/>
        <v>140</v>
      </c>
      <c r="P59" s="40">
        <f t="shared" si="5"/>
        <v>-2148.474145472096</v>
      </c>
      <c r="Q59" s="40">
        <f t="shared" si="4"/>
        <v>59.2033509582792</v>
      </c>
      <c r="S59" s="8"/>
    </row>
    <row r="60" spans="1:19" s="6" customFormat="1" ht="15.75" customHeight="1">
      <c r="A60" s="42">
        <v>59</v>
      </c>
      <c r="B60" s="34" t="s">
        <v>67</v>
      </c>
      <c r="C60" s="33" t="s">
        <v>136</v>
      </c>
      <c r="D60" s="38" t="s">
        <v>6</v>
      </c>
      <c r="E60" s="35">
        <v>47</v>
      </c>
      <c r="F60" s="35">
        <v>45</v>
      </c>
      <c r="G60" s="50">
        <v>26.778</v>
      </c>
      <c r="H60" s="38" t="s">
        <v>233</v>
      </c>
      <c r="I60" s="35">
        <v>3</v>
      </c>
      <c r="J60" s="35">
        <v>27</v>
      </c>
      <c r="K60" s="50">
        <v>22.206</v>
      </c>
      <c r="L60" s="49">
        <v>-254.49802323415543</v>
      </c>
      <c r="M60" s="49">
        <v>-53.77901724543819</v>
      </c>
      <c r="N60" s="49">
        <v>42.577</v>
      </c>
      <c r="O60" s="39">
        <f t="shared" si="3"/>
        <v>140</v>
      </c>
      <c r="P60" s="40">
        <f t="shared" si="5"/>
        <v>-2148.5019767658446</v>
      </c>
      <c r="Q60" s="40">
        <f t="shared" si="4"/>
        <v>53.77901724543819</v>
      </c>
      <c r="S60" s="8"/>
    </row>
    <row r="61" spans="1:19" s="6" customFormat="1" ht="15.75" customHeight="1">
      <c r="A61" s="42">
        <v>60</v>
      </c>
      <c r="B61" s="34" t="s">
        <v>67</v>
      </c>
      <c r="C61" s="33" t="s">
        <v>137</v>
      </c>
      <c r="D61" s="38" t="s">
        <v>6</v>
      </c>
      <c r="E61" s="35">
        <v>47</v>
      </c>
      <c r="F61" s="35">
        <v>45</v>
      </c>
      <c r="G61" s="50">
        <v>26.745</v>
      </c>
      <c r="H61" s="38" t="s">
        <v>233</v>
      </c>
      <c r="I61" s="35">
        <v>3</v>
      </c>
      <c r="J61" s="35">
        <v>27</v>
      </c>
      <c r="K61" s="50">
        <v>22.354</v>
      </c>
      <c r="L61" s="49">
        <v>-251.2552633443826</v>
      </c>
      <c r="M61" s="49">
        <v>-53.7809553411643</v>
      </c>
      <c r="N61" s="49">
        <v>42.577</v>
      </c>
      <c r="O61" s="39">
        <f t="shared" si="3"/>
        <v>140</v>
      </c>
      <c r="P61" s="40">
        <f t="shared" si="5"/>
        <v>-2151.7447366556175</v>
      </c>
      <c r="Q61" s="40">
        <f t="shared" si="4"/>
        <v>53.7809553411643</v>
      </c>
      <c r="S61" s="8"/>
    </row>
    <row r="62" spans="1:19" s="6" customFormat="1" ht="15.75" customHeight="1">
      <c r="A62" s="36">
        <v>61</v>
      </c>
      <c r="B62" s="34" t="s">
        <v>67</v>
      </c>
      <c r="C62" s="33" t="s">
        <v>138</v>
      </c>
      <c r="D62" s="38" t="s">
        <v>6</v>
      </c>
      <c r="E62" s="35">
        <v>47</v>
      </c>
      <c r="F62" s="35">
        <v>45</v>
      </c>
      <c r="G62" s="50">
        <v>26.912</v>
      </c>
      <c r="H62" s="38" t="s">
        <v>233</v>
      </c>
      <c r="I62" s="35">
        <v>3</v>
      </c>
      <c r="J62" s="35">
        <v>27</v>
      </c>
      <c r="K62" s="50">
        <v>22.435</v>
      </c>
      <c r="L62" s="49">
        <v>-251.26097991318787</v>
      </c>
      <c r="M62" s="49">
        <v>-59.20192286162</v>
      </c>
      <c r="N62" s="49">
        <v>42.577</v>
      </c>
      <c r="O62" s="39">
        <f t="shared" si="3"/>
        <v>140</v>
      </c>
      <c r="P62" s="40">
        <f t="shared" si="5"/>
        <v>-2151.739020086812</v>
      </c>
      <c r="Q62" s="40">
        <f t="shared" si="4"/>
        <v>59.20192286162</v>
      </c>
      <c r="S62" s="8"/>
    </row>
    <row r="63" spans="1:19" s="6" customFormat="1" ht="15.75" customHeight="1">
      <c r="A63" s="42">
        <v>62</v>
      </c>
      <c r="B63" s="34" t="s">
        <v>68</v>
      </c>
      <c r="C63" s="33" t="s">
        <v>139</v>
      </c>
      <c r="D63" s="38" t="s">
        <v>6</v>
      </c>
      <c r="E63" s="35">
        <v>47</v>
      </c>
      <c r="F63" s="35">
        <v>45</v>
      </c>
      <c r="G63" s="50">
        <v>23.456</v>
      </c>
      <c r="H63" s="38" t="s">
        <v>233</v>
      </c>
      <c r="I63" s="35">
        <v>3</v>
      </c>
      <c r="J63" s="35">
        <v>27</v>
      </c>
      <c r="K63" s="50">
        <v>20.638</v>
      </c>
      <c r="L63" s="49">
        <v>-253.37349328043126</v>
      </c>
      <c r="M63" s="49">
        <v>53.8754413990851</v>
      </c>
      <c r="N63" s="49">
        <v>42.591</v>
      </c>
      <c r="O63" s="39">
        <f t="shared" si="3"/>
        <v>140</v>
      </c>
      <c r="P63" s="40">
        <f t="shared" si="5"/>
        <v>-2149.6265067195686</v>
      </c>
      <c r="Q63" s="40">
        <f t="shared" si="4"/>
        <v>-53.8754413990851</v>
      </c>
      <c r="S63" s="8"/>
    </row>
    <row r="64" spans="1:19" s="6" customFormat="1" ht="15.75" customHeight="1">
      <c r="A64" s="42">
        <v>63</v>
      </c>
      <c r="B64" s="34" t="s">
        <v>68</v>
      </c>
      <c r="C64" s="33" t="s">
        <v>140</v>
      </c>
      <c r="D64" s="38" t="s">
        <v>6</v>
      </c>
      <c r="E64" s="35">
        <v>47</v>
      </c>
      <c r="F64" s="35">
        <v>45</v>
      </c>
      <c r="G64" s="50">
        <v>23.289</v>
      </c>
      <c r="H64" s="38" t="s">
        <v>233</v>
      </c>
      <c r="I64" s="35">
        <v>3</v>
      </c>
      <c r="J64" s="35">
        <v>27</v>
      </c>
      <c r="K64" s="50">
        <v>20.559</v>
      </c>
      <c r="L64" s="49">
        <v>-253.33110461742743</v>
      </c>
      <c r="M64" s="49">
        <v>59.29927586441094</v>
      </c>
      <c r="N64" s="49">
        <v>42.591</v>
      </c>
      <c r="O64" s="39">
        <f t="shared" si="3"/>
        <v>140</v>
      </c>
      <c r="P64" s="40">
        <f t="shared" si="5"/>
        <v>-2149.6688953825724</v>
      </c>
      <c r="Q64" s="40">
        <f t="shared" si="4"/>
        <v>-59.29927586441094</v>
      </c>
      <c r="S64" s="8"/>
    </row>
    <row r="65" spans="1:19" s="6" customFormat="1" ht="15.75" customHeight="1">
      <c r="A65" s="43">
        <v>64</v>
      </c>
      <c r="B65" s="34" t="s">
        <v>68</v>
      </c>
      <c r="C65" s="33" t="s">
        <v>141</v>
      </c>
      <c r="D65" s="44" t="s">
        <v>6</v>
      </c>
      <c r="E65" s="35">
        <v>47</v>
      </c>
      <c r="F65" s="35">
        <v>45</v>
      </c>
      <c r="G65" s="50">
        <v>23.256</v>
      </c>
      <c r="H65" s="38" t="s">
        <v>233</v>
      </c>
      <c r="I65" s="35">
        <v>3</v>
      </c>
      <c r="J65" s="35">
        <v>27</v>
      </c>
      <c r="K65" s="50">
        <v>20.708</v>
      </c>
      <c r="L65" s="49">
        <v>-250.07176759983994</v>
      </c>
      <c r="M65" s="49">
        <v>59.283569377244525</v>
      </c>
      <c r="N65" s="49">
        <v>42.591</v>
      </c>
      <c r="O65" s="45">
        <f t="shared" si="3"/>
        <v>140</v>
      </c>
      <c r="P65" s="46">
        <f t="shared" si="5"/>
        <v>-2152.92823240016</v>
      </c>
      <c r="Q65" s="46">
        <f t="shared" si="4"/>
        <v>-59.283569377244525</v>
      </c>
      <c r="S65" s="8"/>
    </row>
    <row r="66" spans="1:19" s="6" customFormat="1" ht="15.75" customHeight="1">
      <c r="A66" s="47">
        <v>65</v>
      </c>
      <c r="B66" s="34" t="s">
        <v>68</v>
      </c>
      <c r="C66" s="33" t="s">
        <v>142</v>
      </c>
      <c r="D66" s="44" t="s">
        <v>6</v>
      </c>
      <c r="E66" s="35">
        <v>47</v>
      </c>
      <c r="F66" s="35">
        <v>45</v>
      </c>
      <c r="G66" s="50">
        <v>23.424</v>
      </c>
      <c r="H66" s="38" t="s">
        <v>233</v>
      </c>
      <c r="I66" s="35">
        <v>3</v>
      </c>
      <c r="J66" s="35">
        <v>27</v>
      </c>
      <c r="K66" s="50">
        <v>20.788</v>
      </c>
      <c r="L66" s="49">
        <v>-250.10992508083245</v>
      </c>
      <c r="M66" s="49">
        <v>53.84680270128759</v>
      </c>
      <c r="N66" s="49">
        <v>42.591</v>
      </c>
      <c r="O66" s="45">
        <f t="shared" si="3"/>
        <v>140</v>
      </c>
      <c r="P66" s="46">
        <f t="shared" si="5"/>
        <v>-2152.8900749191675</v>
      </c>
      <c r="Q66" s="46">
        <f t="shared" si="4"/>
        <v>-53.84680270128759</v>
      </c>
      <c r="S66" s="8"/>
    </row>
    <row r="67" spans="1:19" s="6" customFormat="1" ht="15.75" customHeight="1">
      <c r="A67" s="47">
        <v>66</v>
      </c>
      <c r="B67" s="34" t="s">
        <v>69</v>
      </c>
      <c r="C67" s="33" t="s">
        <v>143</v>
      </c>
      <c r="D67" s="44" t="s">
        <v>6</v>
      </c>
      <c r="E67" s="35">
        <v>47</v>
      </c>
      <c r="F67" s="35">
        <v>45</v>
      </c>
      <c r="G67" s="50">
        <v>22.78</v>
      </c>
      <c r="H67" s="38" t="s">
        <v>233</v>
      </c>
      <c r="I67" s="35">
        <v>3</v>
      </c>
      <c r="J67" s="35">
        <v>27</v>
      </c>
      <c r="K67" s="50">
        <v>40.575</v>
      </c>
      <c r="L67" s="49">
        <v>147.48844860698608</v>
      </c>
      <c r="M67" s="49">
        <v>-56.31277190489917</v>
      </c>
      <c r="N67" s="49">
        <v>40.478</v>
      </c>
      <c r="O67" s="45">
        <f t="shared" si="3"/>
        <v>133</v>
      </c>
      <c r="P67" s="46">
        <f t="shared" si="5"/>
        <v>-2550.488448606986</v>
      </c>
      <c r="Q67" s="46">
        <f t="shared" si="4"/>
        <v>56.31277190489917</v>
      </c>
      <c r="S67" s="8"/>
    </row>
    <row r="68" spans="1:19" s="6" customFormat="1" ht="15.75" customHeight="1">
      <c r="A68" s="43">
        <v>67</v>
      </c>
      <c r="B68" s="34" t="s">
        <v>69</v>
      </c>
      <c r="C68" s="33" t="s">
        <v>144</v>
      </c>
      <c r="D68" s="44" t="s">
        <v>6</v>
      </c>
      <c r="E68" s="35">
        <v>47</v>
      </c>
      <c r="F68" s="35">
        <v>45</v>
      </c>
      <c r="G68" s="50">
        <v>22.653</v>
      </c>
      <c r="H68" s="38" t="s">
        <v>233</v>
      </c>
      <c r="I68" s="35">
        <v>3</v>
      </c>
      <c r="J68" s="35">
        <v>27</v>
      </c>
      <c r="K68" s="50">
        <v>40.516</v>
      </c>
      <c r="L68" s="49">
        <v>147.5541207910654</v>
      </c>
      <c r="M68" s="49">
        <v>-52.22220439360598</v>
      </c>
      <c r="N68" s="49">
        <v>40.478</v>
      </c>
      <c r="O68" s="45">
        <f aca="true" t="shared" si="6" ref="O68:O81">ROUNDUP($N68*3.2808,0)</f>
        <v>133</v>
      </c>
      <c r="P68" s="46">
        <f t="shared" si="5"/>
        <v>-2550.5541207910655</v>
      </c>
      <c r="Q68" s="46">
        <f t="shared" si="4"/>
        <v>52.22220439360598</v>
      </c>
      <c r="S68" s="8"/>
    </row>
    <row r="69" spans="1:19" s="6" customFormat="1" ht="15.75" customHeight="1">
      <c r="A69" s="47">
        <v>68</v>
      </c>
      <c r="B69" s="34" t="s">
        <v>69</v>
      </c>
      <c r="C69" s="33" t="s">
        <v>145</v>
      </c>
      <c r="D69" s="44" t="s">
        <v>6</v>
      </c>
      <c r="E69" s="35">
        <v>47</v>
      </c>
      <c r="F69" s="35">
        <v>45</v>
      </c>
      <c r="G69" s="50">
        <v>22.631</v>
      </c>
      <c r="H69" s="38" t="s">
        <v>233</v>
      </c>
      <c r="I69" s="35">
        <v>3</v>
      </c>
      <c r="J69" s="35">
        <v>27</v>
      </c>
      <c r="K69" s="50">
        <v>40.631</v>
      </c>
      <c r="L69" s="49">
        <v>150.0444393141204</v>
      </c>
      <c r="M69" s="49">
        <v>-52.31423759776737</v>
      </c>
      <c r="N69" s="49">
        <v>40.478</v>
      </c>
      <c r="O69" s="45">
        <f t="shared" si="6"/>
        <v>133</v>
      </c>
      <c r="P69" s="46">
        <f aca="true" t="shared" si="7" ref="P69:P132">IF(L69&lt;&gt;"",-L69-$C$2,"")</f>
        <v>-2553.0444393141206</v>
      </c>
      <c r="Q69" s="46">
        <f t="shared" si="4"/>
        <v>52.31423759776737</v>
      </c>
      <c r="S69" s="8"/>
    </row>
    <row r="70" spans="1:19" s="6" customFormat="1" ht="15.75" customHeight="1">
      <c r="A70" s="47">
        <v>69</v>
      </c>
      <c r="B70" s="34" t="s">
        <v>69</v>
      </c>
      <c r="C70" s="33" t="s">
        <v>146</v>
      </c>
      <c r="D70" s="44" t="s">
        <v>6</v>
      </c>
      <c r="E70" s="35">
        <v>47</v>
      </c>
      <c r="F70" s="35">
        <v>45</v>
      </c>
      <c r="G70" s="50">
        <v>22.755</v>
      </c>
      <c r="H70" s="38" t="s">
        <v>233</v>
      </c>
      <c r="I70" s="35">
        <v>3</v>
      </c>
      <c r="J70" s="35">
        <v>27</v>
      </c>
      <c r="K70" s="50">
        <v>40.69</v>
      </c>
      <c r="L70" s="49">
        <v>150.01354227712318</v>
      </c>
      <c r="M70" s="49">
        <v>-56.33298814349387</v>
      </c>
      <c r="N70" s="49">
        <v>40.478</v>
      </c>
      <c r="O70" s="45">
        <f t="shared" si="6"/>
        <v>133</v>
      </c>
      <c r="P70" s="46">
        <f t="shared" si="7"/>
        <v>-2553.013542277123</v>
      </c>
      <c r="Q70" s="46">
        <f t="shared" si="4"/>
        <v>56.33298814349387</v>
      </c>
      <c r="S70" s="8"/>
    </row>
    <row r="71" spans="1:19" s="6" customFormat="1" ht="15.75" customHeight="1">
      <c r="A71" s="47">
        <v>70</v>
      </c>
      <c r="B71" s="34" t="s">
        <v>35</v>
      </c>
      <c r="C71" s="33" t="s">
        <v>147</v>
      </c>
      <c r="D71" s="44" t="s">
        <v>6</v>
      </c>
      <c r="E71" s="35">
        <v>47</v>
      </c>
      <c r="F71" s="35">
        <v>45</v>
      </c>
      <c r="G71" s="50">
        <v>29.688</v>
      </c>
      <c r="H71" s="38" t="s">
        <v>233</v>
      </c>
      <c r="I71" s="35">
        <v>3</v>
      </c>
      <c r="J71" s="35">
        <v>27</v>
      </c>
      <c r="K71" s="50">
        <v>31.209</v>
      </c>
      <c r="L71" s="49">
        <v>-104.57694036358949</v>
      </c>
      <c r="M71" s="49">
        <v>-197.85895074087819</v>
      </c>
      <c r="N71" s="49">
        <v>65.194</v>
      </c>
      <c r="O71" s="45">
        <f t="shared" si="6"/>
        <v>214</v>
      </c>
      <c r="P71" s="46">
        <f t="shared" si="7"/>
        <v>-2298.4230596364105</v>
      </c>
      <c r="Q71" s="46">
        <f t="shared" si="4"/>
        <v>197.85895074087819</v>
      </c>
      <c r="S71" s="8"/>
    </row>
    <row r="72" spans="1:19" s="6" customFormat="1" ht="15.75" customHeight="1">
      <c r="A72" s="47">
        <v>71</v>
      </c>
      <c r="B72" s="34" t="s">
        <v>35</v>
      </c>
      <c r="C72" s="33" t="s">
        <v>148</v>
      </c>
      <c r="D72" s="48" t="s">
        <v>6</v>
      </c>
      <c r="E72" s="35">
        <v>47</v>
      </c>
      <c r="F72" s="35">
        <v>45</v>
      </c>
      <c r="G72" s="50">
        <v>38.259</v>
      </c>
      <c r="H72" s="38" t="s">
        <v>233</v>
      </c>
      <c r="I72" s="35">
        <v>3</v>
      </c>
      <c r="J72" s="35">
        <v>27</v>
      </c>
      <c r="K72" s="50">
        <v>24.764</v>
      </c>
      <c r="L72" s="49">
        <v>-314.94959607012163</v>
      </c>
      <c r="M72" s="49">
        <v>-407.2341517679012</v>
      </c>
      <c r="N72" s="49">
        <v>65.194</v>
      </c>
      <c r="O72" s="45">
        <f t="shared" si="6"/>
        <v>214</v>
      </c>
      <c r="P72" s="46">
        <f t="shared" si="7"/>
        <v>-2088.0504039298785</v>
      </c>
      <c r="Q72" s="46">
        <f t="shared" si="4"/>
        <v>407.2341517679012</v>
      </c>
      <c r="S72" s="8"/>
    </row>
    <row r="73" spans="1:19" s="6" customFormat="1" ht="15.75" customHeight="1">
      <c r="A73" s="47">
        <v>72</v>
      </c>
      <c r="B73" s="34" t="s">
        <v>60</v>
      </c>
      <c r="C73" s="33" t="s">
        <v>149</v>
      </c>
      <c r="D73" s="44" t="s">
        <v>6</v>
      </c>
      <c r="E73" s="35">
        <v>47</v>
      </c>
      <c r="F73" s="35">
        <v>44</v>
      </c>
      <c r="G73" s="50">
        <v>58.543</v>
      </c>
      <c r="H73" s="38" t="s">
        <v>233</v>
      </c>
      <c r="I73" s="35">
        <v>3</v>
      </c>
      <c r="J73" s="35">
        <v>23</v>
      </c>
      <c r="K73" s="50">
        <v>51.936</v>
      </c>
      <c r="L73" s="49">
        <v>-4141.530914391342</v>
      </c>
      <c r="M73" s="49">
        <v>2144.2807756061793</v>
      </c>
      <c r="N73" s="49">
        <v>100.188</v>
      </c>
      <c r="O73" s="45">
        <f t="shared" si="6"/>
        <v>329</v>
      </c>
      <c r="P73" s="46">
        <f t="shared" si="7"/>
        <v>1738.5309143913419</v>
      </c>
      <c r="Q73" s="46">
        <f t="shared" si="4"/>
        <v>-2144.2807756061793</v>
      </c>
      <c r="S73" s="8"/>
    </row>
    <row r="74" spans="1:19" s="6" customFormat="1" ht="15.75" customHeight="1">
      <c r="A74" s="47">
        <v>73</v>
      </c>
      <c r="B74" s="34" t="s">
        <v>70</v>
      </c>
      <c r="C74" s="33" t="s">
        <v>150</v>
      </c>
      <c r="D74" s="44" t="s">
        <v>6</v>
      </c>
      <c r="E74" s="35">
        <v>47</v>
      </c>
      <c r="F74" s="35">
        <v>45</v>
      </c>
      <c r="G74" s="50">
        <v>41.338</v>
      </c>
      <c r="H74" s="38" t="s">
        <v>233</v>
      </c>
      <c r="I74" s="35">
        <v>3</v>
      </c>
      <c r="J74" s="35">
        <v>26</v>
      </c>
      <c r="K74" s="50">
        <v>44.662</v>
      </c>
      <c r="L74" s="49">
        <v>-1137.852029371991</v>
      </c>
      <c r="M74" s="49">
        <v>-236.0744653378179</v>
      </c>
      <c r="N74" s="49">
        <v>51.235</v>
      </c>
      <c r="O74" s="45">
        <f t="shared" si="6"/>
        <v>169</v>
      </c>
      <c r="P74" s="46">
        <f t="shared" si="7"/>
        <v>-1265.147970628009</v>
      </c>
      <c r="Q74" s="46">
        <f t="shared" si="4"/>
        <v>236.0744653378179</v>
      </c>
      <c r="S74" s="8"/>
    </row>
    <row r="75" spans="1:19" s="6" customFormat="1" ht="15.75" customHeight="1">
      <c r="A75" s="47">
        <v>74</v>
      </c>
      <c r="B75" s="34" t="s">
        <v>70</v>
      </c>
      <c r="C75" s="33" t="s">
        <v>151</v>
      </c>
      <c r="D75" s="44" t="s">
        <v>6</v>
      </c>
      <c r="E75" s="35">
        <v>47</v>
      </c>
      <c r="F75" s="35">
        <v>45</v>
      </c>
      <c r="G75" s="50">
        <v>41.059</v>
      </c>
      <c r="H75" s="38" t="s">
        <v>233</v>
      </c>
      <c r="I75" s="35">
        <v>3</v>
      </c>
      <c r="J75" s="35">
        <v>26</v>
      </c>
      <c r="K75" s="50">
        <v>44.527</v>
      </c>
      <c r="L75" s="49">
        <v>-1137.812892269622</v>
      </c>
      <c r="M75" s="49">
        <v>-227.01403557873826</v>
      </c>
      <c r="N75" s="49">
        <v>51.235</v>
      </c>
      <c r="O75" s="45">
        <f t="shared" si="6"/>
        <v>169</v>
      </c>
      <c r="P75" s="46">
        <f t="shared" si="7"/>
        <v>-1265.187107730378</v>
      </c>
      <c r="Q75" s="46">
        <f t="shared" si="4"/>
        <v>227.01403557873826</v>
      </c>
      <c r="S75" s="8"/>
    </row>
    <row r="76" spans="1:19" s="6" customFormat="1" ht="15.75" customHeight="1">
      <c r="A76" s="47">
        <v>75</v>
      </c>
      <c r="B76" s="34" t="s">
        <v>70</v>
      </c>
      <c r="C76" s="33" t="s">
        <v>152</v>
      </c>
      <c r="D76" s="44" t="s">
        <v>6</v>
      </c>
      <c r="E76" s="35">
        <v>47</v>
      </c>
      <c r="F76" s="35">
        <v>45</v>
      </c>
      <c r="G76" s="50">
        <v>40.92</v>
      </c>
      <c r="H76" s="38" t="s">
        <v>233</v>
      </c>
      <c r="I76" s="35">
        <v>3</v>
      </c>
      <c r="J76" s="35">
        <v>26</v>
      </c>
      <c r="K76" s="50">
        <v>45.166</v>
      </c>
      <c r="L76" s="49">
        <v>-1123.8462281687255</v>
      </c>
      <c r="M76" s="49">
        <v>-227.12592767269123</v>
      </c>
      <c r="N76" s="49">
        <v>51.235</v>
      </c>
      <c r="O76" s="45">
        <f t="shared" si="6"/>
        <v>169</v>
      </c>
      <c r="P76" s="46">
        <f t="shared" si="7"/>
        <v>-1279.1537718312745</v>
      </c>
      <c r="Q76" s="46">
        <f t="shared" si="4"/>
        <v>227.12592767269123</v>
      </c>
      <c r="S76" s="8"/>
    </row>
    <row r="77" spans="1:19" s="6" customFormat="1" ht="15.75" customHeight="1">
      <c r="A77" s="47">
        <v>76</v>
      </c>
      <c r="B77" s="34" t="s">
        <v>70</v>
      </c>
      <c r="C77" s="33" t="s">
        <v>153</v>
      </c>
      <c r="D77" s="44" t="s">
        <v>6</v>
      </c>
      <c r="E77" s="35">
        <v>47</v>
      </c>
      <c r="F77" s="35">
        <v>45</v>
      </c>
      <c r="G77" s="50">
        <v>41.198</v>
      </c>
      <c r="H77" s="38" t="s">
        <v>233</v>
      </c>
      <c r="I77" s="35">
        <v>3</v>
      </c>
      <c r="J77" s="35">
        <v>26</v>
      </c>
      <c r="K77" s="50">
        <v>45.298</v>
      </c>
      <c r="L77" s="49">
        <v>-1123.9235977550366</v>
      </c>
      <c r="M77" s="49">
        <v>-236.122485362652</v>
      </c>
      <c r="N77" s="49">
        <v>51.235</v>
      </c>
      <c r="O77" s="45">
        <f t="shared" si="6"/>
        <v>169</v>
      </c>
      <c r="P77" s="46">
        <f t="shared" si="7"/>
        <v>-1279.0764022449634</v>
      </c>
      <c r="Q77" s="46">
        <f t="shared" si="4"/>
        <v>236.122485362652</v>
      </c>
      <c r="S77" s="8"/>
    </row>
    <row r="78" spans="1:19" s="6" customFormat="1" ht="15.75" customHeight="1">
      <c r="A78" s="47">
        <v>77</v>
      </c>
      <c r="B78" s="34" t="s">
        <v>29</v>
      </c>
      <c r="C78" s="33" t="s">
        <v>154</v>
      </c>
      <c r="D78" s="44" t="s">
        <v>6</v>
      </c>
      <c r="E78" s="35">
        <v>47</v>
      </c>
      <c r="F78" s="35">
        <v>45</v>
      </c>
      <c r="G78" s="50">
        <v>42.539</v>
      </c>
      <c r="H78" s="38" t="s">
        <v>233</v>
      </c>
      <c r="I78" s="35">
        <v>3</v>
      </c>
      <c r="J78" s="35">
        <v>26</v>
      </c>
      <c r="K78" s="50">
        <v>30.838</v>
      </c>
      <c r="L78" s="49">
        <v>-1422.8717479977486</v>
      </c>
      <c r="M78" s="49">
        <v>-181.22022603585424</v>
      </c>
      <c r="N78" s="49">
        <v>53.932</v>
      </c>
      <c r="O78" s="45">
        <f t="shared" si="6"/>
        <v>177</v>
      </c>
      <c r="P78" s="46">
        <f t="shared" si="7"/>
        <v>-980.1282520022514</v>
      </c>
      <c r="Q78" s="46">
        <f t="shared" si="4"/>
        <v>181.22022603585424</v>
      </c>
      <c r="S78" s="8"/>
    </row>
    <row r="79" spans="1:19" s="6" customFormat="1" ht="15.75" customHeight="1">
      <c r="A79" s="47">
        <v>78</v>
      </c>
      <c r="B79" s="34" t="s">
        <v>35</v>
      </c>
      <c r="C79" s="33" t="s">
        <v>155</v>
      </c>
      <c r="D79" s="44" t="s">
        <v>6</v>
      </c>
      <c r="E79" s="35">
        <v>47</v>
      </c>
      <c r="F79" s="35">
        <v>45</v>
      </c>
      <c r="G79" s="50">
        <v>16.595</v>
      </c>
      <c r="H79" s="38" t="s">
        <v>233</v>
      </c>
      <c r="I79" s="35">
        <v>3</v>
      </c>
      <c r="J79" s="35">
        <v>27</v>
      </c>
      <c r="K79" s="50">
        <v>20.678</v>
      </c>
      <c r="L79" s="49">
        <v>-186.24064541278213</v>
      </c>
      <c r="M79" s="49">
        <v>254.8637170179958</v>
      </c>
      <c r="N79" s="49">
        <v>66.23</v>
      </c>
      <c r="O79" s="45">
        <f t="shared" si="6"/>
        <v>218</v>
      </c>
      <c r="P79" s="46">
        <f t="shared" si="7"/>
        <v>-2216.759354587218</v>
      </c>
      <c r="Q79" s="46">
        <f t="shared" si="4"/>
        <v>-254.8637170179958</v>
      </c>
      <c r="S79" s="8"/>
    </row>
    <row r="80" spans="1:19" s="6" customFormat="1" ht="15.75" customHeight="1">
      <c r="A80" s="47">
        <v>79</v>
      </c>
      <c r="B80" s="34" t="s">
        <v>35</v>
      </c>
      <c r="C80" s="33" t="s">
        <v>156</v>
      </c>
      <c r="D80" s="44" t="s">
        <v>6</v>
      </c>
      <c r="E80" s="35">
        <v>47</v>
      </c>
      <c r="F80" s="35">
        <v>45</v>
      </c>
      <c r="G80" s="50">
        <v>18.942</v>
      </c>
      <c r="H80" s="38" t="s">
        <v>233</v>
      </c>
      <c r="I80" s="35">
        <v>3</v>
      </c>
      <c r="J80" s="35">
        <v>27</v>
      </c>
      <c r="K80" s="50">
        <v>6.136</v>
      </c>
      <c r="L80" s="49">
        <v>-496.57122807917483</v>
      </c>
      <c r="M80" s="49">
        <v>280.8605793920535</v>
      </c>
      <c r="N80" s="49">
        <v>66.23</v>
      </c>
      <c r="O80" s="45">
        <f t="shared" si="6"/>
        <v>218</v>
      </c>
      <c r="P80" s="46">
        <f t="shared" si="7"/>
        <v>-1906.428771920825</v>
      </c>
      <c r="Q80" s="46">
        <f t="shared" si="4"/>
        <v>-280.8605793920535</v>
      </c>
      <c r="S80" s="8"/>
    </row>
    <row r="81" spans="1:19" s="6" customFormat="1" ht="15.75" customHeight="1">
      <c r="A81" s="47">
        <v>80</v>
      </c>
      <c r="B81" s="34" t="s">
        <v>60</v>
      </c>
      <c r="C81" s="33" t="s">
        <v>157</v>
      </c>
      <c r="D81" s="44" t="s">
        <v>6</v>
      </c>
      <c r="E81" s="35">
        <v>47</v>
      </c>
      <c r="F81" s="35">
        <v>45</v>
      </c>
      <c r="G81" s="50">
        <v>41.476</v>
      </c>
      <c r="H81" s="38" t="s">
        <v>233</v>
      </c>
      <c r="I81" s="35">
        <v>3</v>
      </c>
      <c r="J81" s="35">
        <v>23</v>
      </c>
      <c r="K81" s="50">
        <v>36.321</v>
      </c>
      <c r="L81" s="49">
        <v>-4864.691141613632</v>
      </c>
      <c r="M81" s="49">
        <v>986.2369079737025</v>
      </c>
      <c r="N81" s="49">
        <v>96.244</v>
      </c>
      <c r="O81" s="45">
        <f t="shared" si="6"/>
        <v>316</v>
      </c>
      <c r="P81" s="46">
        <f t="shared" si="7"/>
        <v>2461.6911416136318</v>
      </c>
      <c r="Q81" s="46">
        <f t="shared" si="4"/>
        <v>-986.2369079737025</v>
      </c>
      <c r="S81" s="8"/>
    </row>
    <row r="82" spans="1:19" s="6" customFormat="1" ht="15.75" customHeight="1">
      <c r="A82" s="47">
        <v>81</v>
      </c>
      <c r="B82" s="34" t="s">
        <v>35</v>
      </c>
      <c r="C82" s="33" t="s">
        <v>158</v>
      </c>
      <c r="D82" s="44" t="s">
        <v>6</v>
      </c>
      <c r="E82" s="35">
        <v>47</v>
      </c>
      <c r="F82" s="35">
        <v>45</v>
      </c>
      <c r="G82" s="50">
        <v>18.338</v>
      </c>
      <c r="H82" s="38" t="s">
        <v>233</v>
      </c>
      <c r="I82" s="35">
        <v>3</v>
      </c>
      <c r="J82" s="35">
        <v>27</v>
      </c>
      <c r="K82" s="50">
        <v>2.817</v>
      </c>
      <c r="L82" s="49">
        <v>-556.3886655428737</v>
      </c>
      <c r="M82" s="49">
        <v>320.214621009226</v>
      </c>
      <c r="N82" s="49">
        <v>63.208</v>
      </c>
      <c r="O82" s="45">
        <f>ROUNDUP($N82*3.2808,0)</f>
        <v>208</v>
      </c>
      <c r="P82" s="46">
        <f t="shared" si="7"/>
        <v>-1846.6113344571263</v>
      </c>
      <c r="Q82" s="46">
        <f t="shared" si="4"/>
        <v>-320.214621009226</v>
      </c>
      <c r="S82" s="8"/>
    </row>
    <row r="83" spans="1:19" s="6" customFormat="1" ht="15.75" customHeight="1">
      <c r="A83" s="47">
        <v>82</v>
      </c>
      <c r="B83" s="34" t="s">
        <v>35</v>
      </c>
      <c r="C83" s="33" t="s">
        <v>159</v>
      </c>
      <c r="D83" s="44" t="s">
        <v>6</v>
      </c>
      <c r="E83" s="35">
        <v>47</v>
      </c>
      <c r="F83" s="35">
        <v>45</v>
      </c>
      <c r="G83" s="50">
        <v>19.859</v>
      </c>
      <c r="H83" s="38" t="s">
        <v>233</v>
      </c>
      <c r="I83" s="35">
        <v>3</v>
      </c>
      <c r="J83" s="35">
        <v>26</v>
      </c>
      <c r="K83" s="50">
        <v>43.205</v>
      </c>
      <c r="L83" s="49">
        <v>-959.0368054569765</v>
      </c>
      <c r="M83" s="49">
        <v>403.4612062665087</v>
      </c>
      <c r="N83" s="49">
        <v>63.208</v>
      </c>
      <c r="O83" s="45">
        <f aca="true" t="shared" si="8" ref="O83:O146">ROUNDUP($N83*3.2808,0)</f>
        <v>208</v>
      </c>
      <c r="P83" s="46">
        <f t="shared" si="7"/>
        <v>-1443.9631945430235</v>
      </c>
      <c r="Q83" s="46">
        <f t="shared" si="4"/>
        <v>-403.4612062665087</v>
      </c>
      <c r="S83" s="8"/>
    </row>
    <row r="84" spans="1:19" s="6" customFormat="1" ht="15.75" customHeight="1">
      <c r="A84" s="47">
        <v>83</v>
      </c>
      <c r="B84" s="34" t="s">
        <v>27</v>
      </c>
      <c r="C84" s="33" t="s">
        <v>160</v>
      </c>
      <c r="D84" s="44" t="s">
        <v>6</v>
      </c>
      <c r="E84" s="35">
        <v>47</v>
      </c>
      <c r="F84" s="35">
        <v>45</v>
      </c>
      <c r="G84" s="50">
        <v>50.609</v>
      </c>
      <c r="H84" s="38" t="s">
        <v>233</v>
      </c>
      <c r="I84" s="35">
        <v>3</v>
      </c>
      <c r="J84" s="35">
        <v>23</v>
      </c>
      <c r="K84" s="50">
        <v>26.082</v>
      </c>
      <c r="L84" s="49">
        <v>-5155.33832512623</v>
      </c>
      <c r="M84" s="49">
        <v>784.8818242675596</v>
      </c>
      <c r="N84" s="49">
        <v>82.265</v>
      </c>
      <c r="O84" s="45">
        <f t="shared" si="8"/>
        <v>270</v>
      </c>
      <c r="P84" s="46">
        <f t="shared" si="7"/>
        <v>2752.3383251262303</v>
      </c>
      <c r="Q84" s="46">
        <f t="shared" si="4"/>
        <v>-784.8818242675596</v>
      </c>
      <c r="S84" s="8"/>
    </row>
    <row r="85" spans="1:19" s="6" customFormat="1" ht="15.75" customHeight="1">
      <c r="A85" s="47">
        <v>84</v>
      </c>
      <c r="B85" s="34" t="s">
        <v>36</v>
      </c>
      <c r="C85" s="33" t="s">
        <v>161</v>
      </c>
      <c r="D85" s="44" t="s">
        <v>6</v>
      </c>
      <c r="E85" s="35">
        <v>47</v>
      </c>
      <c r="F85" s="35">
        <v>45</v>
      </c>
      <c r="G85" s="50">
        <v>16.583</v>
      </c>
      <c r="H85" s="38" t="s">
        <v>233</v>
      </c>
      <c r="I85" s="35">
        <v>3</v>
      </c>
      <c r="J85" s="35">
        <v>26</v>
      </c>
      <c r="K85" s="50">
        <v>58.159</v>
      </c>
      <c r="L85" s="49">
        <v>-631.5576245195417</v>
      </c>
      <c r="M85" s="49">
        <v>402.0704016958844</v>
      </c>
      <c r="N85" s="49">
        <v>62.227</v>
      </c>
      <c r="O85" s="45">
        <f t="shared" si="8"/>
        <v>205</v>
      </c>
      <c r="P85" s="46">
        <f t="shared" si="7"/>
        <v>-1771.4423754804584</v>
      </c>
      <c r="Q85" s="46">
        <f t="shared" si="4"/>
        <v>-402.0704016958844</v>
      </c>
      <c r="S85" s="8"/>
    </row>
    <row r="86" spans="1:19" s="6" customFormat="1" ht="15.75" customHeight="1">
      <c r="A86" s="47">
        <v>85</v>
      </c>
      <c r="B86" s="34" t="s">
        <v>65</v>
      </c>
      <c r="C86" s="33" t="s">
        <v>162</v>
      </c>
      <c r="D86" s="44" t="s">
        <v>6</v>
      </c>
      <c r="E86" s="35">
        <v>47</v>
      </c>
      <c r="F86" s="35">
        <v>45</v>
      </c>
      <c r="G86" s="50">
        <v>46.757</v>
      </c>
      <c r="H86" s="38" t="s">
        <v>233</v>
      </c>
      <c r="I86" s="35">
        <v>3</v>
      </c>
      <c r="J86" s="35">
        <v>26</v>
      </c>
      <c r="K86" s="50">
        <v>9.694</v>
      </c>
      <c r="L86" s="49">
        <v>-1881.8502994529401</v>
      </c>
      <c r="M86" s="49">
        <v>-167.1716438509761</v>
      </c>
      <c r="N86" s="49">
        <v>51.887</v>
      </c>
      <c r="O86" s="45">
        <f t="shared" si="8"/>
        <v>171</v>
      </c>
      <c r="P86" s="46">
        <f t="shared" si="7"/>
        <v>-521.1497005470599</v>
      </c>
      <c r="Q86" s="46">
        <f t="shared" si="4"/>
        <v>167.1716438509761</v>
      </c>
      <c r="S86" s="8"/>
    </row>
    <row r="87" spans="1:19" s="6" customFormat="1" ht="15.75" customHeight="1">
      <c r="A87" s="47">
        <v>86</v>
      </c>
      <c r="B87" s="34" t="s">
        <v>29</v>
      </c>
      <c r="C87" s="33" t="s">
        <v>163</v>
      </c>
      <c r="D87" s="44" t="s">
        <v>6</v>
      </c>
      <c r="E87" s="35">
        <v>47</v>
      </c>
      <c r="F87" s="35">
        <v>45</v>
      </c>
      <c r="G87" s="50">
        <v>46.747</v>
      </c>
      <c r="H87" s="38" t="s">
        <v>233</v>
      </c>
      <c r="I87" s="35">
        <v>3</v>
      </c>
      <c r="J87" s="35">
        <v>26</v>
      </c>
      <c r="K87" s="50">
        <v>7.652</v>
      </c>
      <c r="L87" s="49">
        <v>-1922.132169535776</v>
      </c>
      <c r="M87" s="49">
        <v>-153.57495276580514</v>
      </c>
      <c r="N87" s="49">
        <v>54.6</v>
      </c>
      <c r="O87" s="45">
        <f t="shared" si="8"/>
        <v>180</v>
      </c>
      <c r="P87" s="46">
        <f t="shared" si="7"/>
        <v>-480.86783046422397</v>
      </c>
      <c r="Q87" s="46">
        <f t="shared" si="4"/>
        <v>153.57495276580514</v>
      </c>
      <c r="S87" s="8"/>
    </row>
    <row r="88" spans="1:19" s="6" customFormat="1" ht="15.75" customHeight="1">
      <c r="A88" s="47">
        <v>87</v>
      </c>
      <c r="B88" s="34" t="s">
        <v>64</v>
      </c>
      <c r="C88" s="33" t="s">
        <v>164</v>
      </c>
      <c r="D88" s="44" t="s">
        <v>6</v>
      </c>
      <c r="E88" s="35">
        <v>47</v>
      </c>
      <c r="F88" s="35">
        <v>45</v>
      </c>
      <c r="G88" s="50">
        <v>45.6</v>
      </c>
      <c r="H88" s="38" t="s">
        <v>233</v>
      </c>
      <c r="I88" s="35">
        <v>3</v>
      </c>
      <c r="J88" s="35">
        <v>26</v>
      </c>
      <c r="K88" s="50">
        <v>9.12</v>
      </c>
      <c r="L88" s="49">
        <v>-1882.0097656144994</v>
      </c>
      <c r="M88" s="49">
        <v>-129.47560323127414</v>
      </c>
      <c r="N88" s="49">
        <v>49.269</v>
      </c>
      <c r="O88" s="45">
        <f t="shared" si="8"/>
        <v>162</v>
      </c>
      <c r="P88" s="46">
        <f t="shared" si="7"/>
        <v>-520.9902343855006</v>
      </c>
      <c r="Q88" s="46">
        <f t="shared" si="4"/>
        <v>129.47560323127414</v>
      </c>
      <c r="S88" s="8"/>
    </row>
    <row r="89" spans="1:19" s="6" customFormat="1" ht="15.75" customHeight="1">
      <c r="A89" s="47">
        <v>88</v>
      </c>
      <c r="B89" s="34" t="s">
        <v>71</v>
      </c>
      <c r="C89" s="33" t="s">
        <v>165</v>
      </c>
      <c r="D89" s="44" t="s">
        <v>6</v>
      </c>
      <c r="E89" s="35">
        <v>47</v>
      </c>
      <c r="F89" s="35">
        <v>45</v>
      </c>
      <c r="G89" s="50">
        <v>44.453</v>
      </c>
      <c r="H89" s="38" t="s">
        <v>233</v>
      </c>
      <c r="I89" s="35">
        <v>3</v>
      </c>
      <c r="J89" s="35">
        <v>26</v>
      </c>
      <c r="K89" s="50">
        <v>3.485</v>
      </c>
      <c r="L89" s="49">
        <v>-1982.3779618204758</v>
      </c>
      <c r="M89" s="49">
        <v>-59.13254141896736</v>
      </c>
      <c r="N89" s="49">
        <v>45.933</v>
      </c>
      <c r="O89" s="45">
        <f t="shared" si="8"/>
        <v>151</v>
      </c>
      <c r="P89" s="46">
        <f t="shared" si="7"/>
        <v>-420.6220381795242</v>
      </c>
      <c r="Q89" s="46">
        <f t="shared" si="4"/>
        <v>59.13254141896736</v>
      </c>
      <c r="S89" s="8"/>
    </row>
    <row r="90" spans="1:19" s="6" customFormat="1" ht="15.75" customHeight="1">
      <c r="A90" s="47">
        <v>89</v>
      </c>
      <c r="B90" s="34" t="s">
        <v>71</v>
      </c>
      <c r="C90" s="33" t="s">
        <v>166</v>
      </c>
      <c r="D90" s="44" t="s">
        <v>6</v>
      </c>
      <c r="E90" s="35">
        <v>47</v>
      </c>
      <c r="F90" s="35">
        <v>45</v>
      </c>
      <c r="G90" s="50">
        <v>44.283</v>
      </c>
      <c r="H90" s="38" t="s">
        <v>233</v>
      </c>
      <c r="I90" s="35">
        <v>3</v>
      </c>
      <c r="J90" s="35">
        <v>26</v>
      </c>
      <c r="K90" s="50">
        <v>3.403</v>
      </c>
      <c r="L90" s="49">
        <v>-1982.3652505786513</v>
      </c>
      <c r="M90" s="49">
        <v>-53.611849582143186</v>
      </c>
      <c r="N90" s="49">
        <v>45.933</v>
      </c>
      <c r="O90" s="45">
        <f t="shared" si="8"/>
        <v>151</v>
      </c>
      <c r="P90" s="46">
        <f t="shared" si="7"/>
        <v>-420.6347494213487</v>
      </c>
      <c r="Q90" s="46">
        <f t="shared" si="4"/>
        <v>53.611849582143186</v>
      </c>
      <c r="S90" s="8"/>
    </row>
    <row r="91" spans="1:19" s="6" customFormat="1" ht="15.75" customHeight="1">
      <c r="A91" s="47">
        <v>90</v>
      </c>
      <c r="B91" s="34" t="s">
        <v>71</v>
      </c>
      <c r="C91" s="33" t="s">
        <v>167</v>
      </c>
      <c r="D91" s="44" t="s">
        <v>6</v>
      </c>
      <c r="E91" s="35">
        <v>47</v>
      </c>
      <c r="F91" s="35">
        <v>45</v>
      </c>
      <c r="G91" s="50">
        <v>44.249</v>
      </c>
      <c r="H91" s="38" t="s">
        <v>233</v>
      </c>
      <c r="I91" s="35">
        <v>3</v>
      </c>
      <c r="J91" s="35">
        <v>26</v>
      </c>
      <c r="K91" s="50">
        <v>3.557</v>
      </c>
      <c r="L91" s="49">
        <v>-1978.980161805894</v>
      </c>
      <c r="M91" s="49">
        <v>-53.60932057662799</v>
      </c>
      <c r="N91" s="49">
        <v>45.933</v>
      </c>
      <c r="O91" s="45">
        <f t="shared" si="8"/>
        <v>151</v>
      </c>
      <c r="P91" s="46">
        <f t="shared" si="7"/>
        <v>-424.0198381941059</v>
      </c>
      <c r="Q91" s="46">
        <f t="shared" si="4"/>
        <v>53.60932057662799</v>
      </c>
      <c r="S91" s="8"/>
    </row>
    <row r="92" spans="1:19" s="6" customFormat="1" ht="15.75" customHeight="1">
      <c r="A92" s="47">
        <v>91</v>
      </c>
      <c r="B92" s="34" t="s">
        <v>71</v>
      </c>
      <c r="C92" s="33" t="s">
        <v>168</v>
      </c>
      <c r="D92" s="44" t="s">
        <v>6</v>
      </c>
      <c r="E92" s="35">
        <v>47</v>
      </c>
      <c r="F92" s="35">
        <v>45</v>
      </c>
      <c r="G92" s="50">
        <v>44.419</v>
      </c>
      <c r="H92" s="38" t="s">
        <v>233</v>
      </c>
      <c r="I92" s="35">
        <v>3</v>
      </c>
      <c r="J92" s="35">
        <v>26</v>
      </c>
      <c r="K92" s="50">
        <v>3.64</v>
      </c>
      <c r="L92" s="49">
        <v>-1978.9772768272844</v>
      </c>
      <c r="M92" s="49">
        <v>-59.1403096266763</v>
      </c>
      <c r="N92" s="49">
        <v>45.933</v>
      </c>
      <c r="O92" s="45">
        <f t="shared" si="8"/>
        <v>151</v>
      </c>
      <c r="P92" s="46">
        <f t="shared" si="7"/>
        <v>-424.0227231727156</v>
      </c>
      <c r="Q92" s="46">
        <f t="shared" si="4"/>
        <v>59.1403096266763</v>
      </c>
      <c r="S92" s="8"/>
    </row>
    <row r="93" spans="1:19" s="6" customFormat="1" ht="15.75" customHeight="1">
      <c r="A93" s="47">
        <v>92</v>
      </c>
      <c r="B93" s="34" t="s">
        <v>72</v>
      </c>
      <c r="C93" s="33" t="s">
        <v>169</v>
      </c>
      <c r="D93" s="44" t="s">
        <v>6</v>
      </c>
      <c r="E93" s="35">
        <v>47</v>
      </c>
      <c r="F93" s="35">
        <v>45</v>
      </c>
      <c r="G93" s="50">
        <v>40.972</v>
      </c>
      <c r="H93" s="38" t="s">
        <v>233</v>
      </c>
      <c r="I93" s="35">
        <v>3</v>
      </c>
      <c r="J93" s="35">
        <v>26</v>
      </c>
      <c r="K93" s="50">
        <v>1.838</v>
      </c>
      <c r="L93" s="49">
        <v>-1981.315562223916</v>
      </c>
      <c r="M93" s="49">
        <v>53.71996430868208</v>
      </c>
      <c r="N93" s="49">
        <v>45.612</v>
      </c>
      <c r="O93" s="45">
        <f t="shared" si="8"/>
        <v>150</v>
      </c>
      <c r="P93" s="46">
        <f t="shared" si="7"/>
        <v>-421.684437776084</v>
      </c>
      <c r="Q93" s="46">
        <f t="shared" si="4"/>
        <v>-53.71996430868208</v>
      </c>
      <c r="S93" s="8"/>
    </row>
    <row r="94" spans="1:19" s="6" customFormat="1" ht="15.75" customHeight="1">
      <c r="A94" s="47">
        <v>93</v>
      </c>
      <c r="B94" s="34" t="s">
        <v>72</v>
      </c>
      <c r="C94" s="33" t="s">
        <v>170</v>
      </c>
      <c r="D94" s="44" t="s">
        <v>6</v>
      </c>
      <c r="E94" s="35">
        <v>47</v>
      </c>
      <c r="F94" s="35">
        <v>45</v>
      </c>
      <c r="G94" s="50">
        <v>40.802</v>
      </c>
      <c r="H94" s="38" t="s">
        <v>233</v>
      </c>
      <c r="I94" s="35">
        <v>3</v>
      </c>
      <c r="J94" s="35">
        <v>26</v>
      </c>
      <c r="K94" s="50">
        <v>1.757</v>
      </c>
      <c r="L94" s="49">
        <v>-1981.2891296146715</v>
      </c>
      <c r="M94" s="49">
        <v>59.22781084756855</v>
      </c>
      <c r="N94" s="49">
        <v>45.612</v>
      </c>
      <c r="O94" s="45">
        <f t="shared" si="8"/>
        <v>150</v>
      </c>
      <c r="P94" s="46">
        <f t="shared" si="7"/>
        <v>-421.71087038532846</v>
      </c>
      <c r="Q94" s="46">
        <f t="shared" si="4"/>
        <v>-59.22781084756855</v>
      </c>
      <c r="S94" s="8"/>
    </row>
    <row r="95" spans="1:19" s="6" customFormat="1" ht="15.75" customHeight="1">
      <c r="A95" s="47">
        <v>94</v>
      </c>
      <c r="B95" s="34" t="s">
        <v>72</v>
      </c>
      <c r="C95" s="33" t="s">
        <v>171</v>
      </c>
      <c r="D95" s="44" t="s">
        <v>6</v>
      </c>
      <c r="E95" s="35">
        <v>47</v>
      </c>
      <c r="F95" s="35">
        <v>45</v>
      </c>
      <c r="G95" s="50">
        <v>40.768</v>
      </c>
      <c r="H95" s="38" t="s">
        <v>233</v>
      </c>
      <c r="I95" s="35">
        <v>3</v>
      </c>
      <c r="J95" s="35">
        <v>26</v>
      </c>
      <c r="K95" s="50">
        <v>1.912</v>
      </c>
      <c r="L95" s="49">
        <v>-1977.8997807164062</v>
      </c>
      <c r="M95" s="49">
        <v>59.21424408645726</v>
      </c>
      <c r="N95" s="49">
        <v>45.612</v>
      </c>
      <c r="O95" s="45">
        <f t="shared" si="8"/>
        <v>150</v>
      </c>
      <c r="P95" s="46">
        <f t="shared" si="7"/>
        <v>-425.1002192835938</v>
      </c>
      <c r="Q95" s="46">
        <f aca="true" t="shared" si="9" ref="Q95:Q154">IF(M95&lt;&gt;"",-M95,"")</f>
        <v>-59.21424408645726</v>
      </c>
      <c r="S95" s="8"/>
    </row>
    <row r="96" spans="1:19" s="6" customFormat="1" ht="15.75" customHeight="1">
      <c r="A96" s="47">
        <v>95</v>
      </c>
      <c r="B96" s="34" t="s">
        <v>72</v>
      </c>
      <c r="C96" s="33" t="s">
        <v>172</v>
      </c>
      <c r="D96" s="44" t="s">
        <v>6</v>
      </c>
      <c r="E96" s="35">
        <v>47</v>
      </c>
      <c r="F96" s="35">
        <v>45</v>
      </c>
      <c r="G96" s="50">
        <v>40.938</v>
      </c>
      <c r="H96" s="38" t="s">
        <v>233</v>
      </c>
      <c r="I96" s="35">
        <v>3</v>
      </c>
      <c r="J96" s="35">
        <v>26</v>
      </c>
      <c r="K96" s="50">
        <v>1.993</v>
      </c>
      <c r="L96" s="49">
        <v>-1977.9366554140638</v>
      </c>
      <c r="M96" s="49">
        <v>53.70661828866647</v>
      </c>
      <c r="N96" s="49">
        <v>45.612</v>
      </c>
      <c r="O96" s="45">
        <f t="shared" si="8"/>
        <v>150</v>
      </c>
      <c r="P96" s="46">
        <f t="shared" si="7"/>
        <v>-425.0633445859362</v>
      </c>
      <c r="Q96" s="46">
        <f t="shared" si="9"/>
        <v>-53.70661828866647</v>
      </c>
      <c r="S96" s="8"/>
    </row>
    <row r="97" spans="1:19" s="6" customFormat="1" ht="15.75" customHeight="1">
      <c r="A97" s="47">
        <v>96</v>
      </c>
      <c r="B97" s="34" t="s">
        <v>66</v>
      </c>
      <c r="C97" s="33" t="s">
        <v>173</v>
      </c>
      <c r="D97" s="44" t="s">
        <v>6</v>
      </c>
      <c r="E97" s="35">
        <v>47</v>
      </c>
      <c r="F97" s="35">
        <v>45</v>
      </c>
      <c r="G97" s="50">
        <v>41.667</v>
      </c>
      <c r="H97" s="38" t="s">
        <v>233</v>
      </c>
      <c r="I97" s="35">
        <v>3</v>
      </c>
      <c r="J97" s="35">
        <v>25</v>
      </c>
      <c r="K97" s="50">
        <v>59.618</v>
      </c>
      <c r="L97" s="49">
        <v>-2031.9464129155547</v>
      </c>
      <c r="M97" s="49">
        <v>47.79897277174655</v>
      </c>
      <c r="N97" s="49">
        <v>46.525</v>
      </c>
      <c r="O97" s="45">
        <f t="shared" si="8"/>
        <v>153</v>
      </c>
      <c r="P97" s="46">
        <f t="shared" si="7"/>
        <v>-371.0535870844453</v>
      </c>
      <c r="Q97" s="46">
        <f t="shared" si="9"/>
        <v>-47.79897277174655</v>
      </c>
      <c r="S97" s="8"/>
    </row>
    <row r="98" spans="1:19" s="6" customFormat="1" ht="15.75" customHeight="1">
      <c r="A98" s="47">
        <v>97</v>
      </c>
      <c r="B98" s="34" t="s">
        <v>62</v>
      </c>
      <c r="C98" s="33" t="s">
        <v>174</v>
      </c>
      <c r="D98" s="44" t="s">
        <v>6</v>
      </c>
      <c r="E98" s="35">
        <v>47</v>
      </c>
      <c r="F98" s="35">
        <v>46</v>
      </c>
      <c r="G98" s="50">
        <v>27.894</v>
      </c>
      <c r="H98" s="38" t="s">
        <v>233</v>
      </c>
      <c r="I98" s="35">
        <v>3</v>
      </c>
      <c r="J98" s="35">
        <v>26</v>
      </c>
      <c r="K98" s="50">
        <v>2.375</v>
      </c>
      <c r="L98" s="49">
        <v>-2424.0858138726553</v>
      </c>
      <c r="M98" s="49">
        <v>-1326.2121098209416</v>
      </c>
      <c r="N98" s="49">
        <v>51.824</v>
      </c>
      <c r="O98" s="45">
        <f t="shared" si="8"/>
        <v>171</v>
      </c>
      <c r="P98" s="46">
        <f t="shared" si="7"/>
        <v>21.085813872655308</v>
      </c>
      <c r="Q98" s="46">
        <f t="shared" si="9"/>
        <v>1326.2121098209416</v>
      </c>
      <c r="S98" s="8"/>
    </row>
    <row r="99" spans="1:19" s="6" customFormat="1" ht="15.75" customHeight="1">
      <c r="A99" s="47">
        <v>98</v>
      </c>
      <c r="B99" s="34" t="s">
        <v>73</v>
      </c>
      <c r="C99" s="33" t="s">
        <v>175</v>
      </c>
      <c r="D99" s="44" t="s">
        <v>6</v>
      </c>
      <c r="E99" s="35">
        <v>47</v>
      </c>
      <c r="F99" s="35">
        <v>45</v>
      </c>
      <c r="G99" s="50">
        <v>48.958</v>
      </c>
      <c r="H99" s="38" t="s">
        <v>233</v>
      </c>
      <c r="I99" s="35">
        <v>3</v>
      </c>
      <c r="J99" s="35">
        <v>26</v>
      </c>
      <c r="K99" s="50">
        <v>21.549</v>
      </c>
      <c r="L99" s="49">
        <v>-1668.6477154903694</v>
      </c>
      <c r="M99" s="49">
        <v>-308.99056545940107</v>
      </c>
      <c r="N99" s="49">
        <v>46.412</v>
      </c>
      <c r="O99" s="45">
        <f t="shared" si="8"/>
        <v>153</v>
      </c>
      <c r="P99" s="46">
        <f t="shared" si="7"/>
        <v>-734.3522845096306</v>
      </c>
      <c r="Q99" s="46">
        <f t="shared" si="9"/>
        <v>308.99056545940107</v>
      </c>
      <c r="S99" s="8"/>
    </row>
    <row r="100" spans="1:19" s="6" customFormat="1" ht="15.75" customHeight="1">
      <c r="A100" s="47">
        <v>99</v>
      </c>
      <c r="B100" s="34" t="s">
        <v>73</v>
      </c>
      <c r="C100" s="33" t="s">
        <v>176</v>
      </c>
      <c r="D100" s="44" t="s">
        <v>6</v>
      </c>
      <c r="E100" s="35">
        <v>47</v>
      </c>
      <c r="F100" s="35">
        <v>45</v>
      </c>
      <c r="G100" s="50">
        <v>48.853</v>
      </c>
      <c r="H100" s="38" t="s">
        <v>233</v>
      </c>
      <c r="I100" s="35">
        <v>3</v>
      </c>
      <c r="J100" s="35">
        <v>26</v>
      </c>
      <c r="K100" s="50">
        <v>21.595</v>
      </c>
      <c r="L100" s="49">
        <v>-1666.7179573048363</v>
      </c>
      <c r="M100" s="49">
        <v>-306.1847643870453</v>
      </c>
      <c r="N100" s="49">
        <v>46.412</v>
      </c>
      <c r="O100" s="45">
        <f t="shared" si="8"/>
        <v>153</v>
      </c>
      <c r="P100" s="46">
        <f t="shared" si="7"/>
        <v>-736.2820426951637</v>
      </c>
      <c r="Q100" s="46">
        <f t="shared" si="9"/>
        <v>306.1847643870453</v>
      </c>
      <c r="S100" s="8"/>
    </row>
    <row r="101" spans="1:19" s="6" customFormat="1" ht="15.75" customHeight="1">
      <c r="A101" s="47">
        <v>100</v>
      </c>
      <c r="B101" s="34" t="s">
        <v>73</v>
      </c>
      <c r="C101" s="33" t="s">
        <v>177</v>
      </c>
      <c r="D101" s="44" t="s">
        <v>6</v>
      </c>
      <c r="E101" s="35">
        <v>47</v>
      </c>
      <c r="F101" s="35">
        <v>45</v>
      </c>
      <c r="G101" s="50">
        <v>48.903</v>
      </c>
      <c r="H101" s="38" t="s">
        <v>233</v>
      </c>
      <c r="I101" s="35">
        <v>3</v>
      </c>
      <c r="J101" s="35">
        <v>26</v>
      </c>
      <c r="K101" s="50">
        <v>21.85</v>
      </c>
      <c r="L101" s="49">
        <v>-1662.1564337590387</v>
      </c>
      <c r="M101" s="49">
        <v>-309.311702715272</v>
      </c>
      <c r="N101" s="49">
        <v>46.412</v>
      </c>
      <c r="O101" s="45">
        <f t="shared" si="8"/>
        <v>153</v>
      </c>
      <c r="P101" s="46">
        <f t="shared" si="7"/>
        <v>-740.8435662409613</v>
      </c>
      <c r="Q101" s="46">
        <f t="shared" si="9"/>
        <v>309.311702715272</v>
      </c>
      <c r="S101" s="8"/>
    </row>
    <row r="102" spans="1:19" s="6" customFormat="1" ht="15.75" customHeight="1">
      <c r="A102" s="47">
        <v>101</v>
      </c>
      <c r="B102" s="34" t="s">
        <v>73</v>
      </c>
      <c r="C102" s="33" t="s">
        <v>178</v>
      </c>
      <c r="D102" s="44" t="s">
        <v>6</v>
      </c>
      <c r="E102" s="35">
        <v>47</v>
      </c>
      <c r="F102" s="35">
        <v>45</v>
      </c>
      <c r="G102" s="50">
        <v>49.009</v>
      </c>
      <c r="H102" s="38" t="s">
        <v>233</v>
      </c>
      <c r="I102" s="35">
        <v>3</v>
      </c>
      <c r="J102" s="35">
        <v>26</v>
      </c>
      <c r="K102" s="50">
        <v>21.802</v>
      </c>
      <c r="L102" s="49">
        <v>-1664.1200083414435</v>
      </c>
      <c r="M102" s="49">
        <v>-312.1212935080238</v>
      </c>
      <c r="N102" s="49">
        <v>46.412</v>
      </c>
      <c r="O102" s="45">
        <f t="shared" si="8"/>
        <v>153</v>
      </c>
      <c r="P102" s="46">
        <f t="shared" si="7"/>
        <v>-738.8799916585565</v>
      </c>
      <c r="Q102" s="46">
        <f t="shared" si="9"/>
        <v>312.1212935080238</v>
      </c>
      <c r="S102" s="8"/>
    </row>
    <row r="103" spans="1:19" s="6" customFormat="1" ht="15.75" customHeight="1">
      <c r="A103" s="54">
        <v>102</v>
      </c>
      <c r="B103" s="34" t="s">
        <v>74</v>
      </c>
      <c r="C103" s="33" t="s">
        <v>179</v>
      </c>
      <c r="D103" s="44" t="s">
        <v>6</v>
      </c>
      <c r="E103" s="35">
        <v>47</v>
      </c>
      <c r="F103" s="35">
        <v>45</v>
      </c>
      <c r="G103" s="50">
        <v>48.004</v>
      </c>
      <c r="H103" s="38" t="s">
        <v>233</v>
      </c>
      <c r="I103" s="35">
        <v>3</v>
      </c>
      <c r="J103" s="35">
        <v>26</v>
      </c>
      <c r="K103" s="50">
        <v>16.761</v>
      </c>
      <c r="L103" s="49">
        <v>-1754.1043206761974</v>
      </c>
      <c r="M103" s="49">
        <v>-249.79288756596887</v>
      </c>
      <c r="N103" s="49">
        <v>46.629</v>
      </c>
      <c r="O103" s="45">
        <f t="shared" si="8"/>
        <v>153</v>
      </c>
      <c r="P103" s="46">
        <f t="shared" si="7"/>
        <v>-648.8956793238026</v>
      </c>
      <c r="Q103" s="46">
        <f t="shared" si="9"/>
        <v>249.79288756596887</v>
      </c>
      <c r="S103" s="8"/>
    </row>
    <row r="104" spans="1:19" s="6" customFormat="1" ht="15.75" customHeight="1">
      <c r="A104" s="54">
        <v>103</v>
      </c>
      <c r="B104" s="34" t="s">
        <v>74</v>
      </c>
      <c r="C104" s="33" t="s">
        <v>180</v>
      </c>
      <c r="D104" s="44" t="s">
        <v>6</v>
      </c>
      <c r="E104" s="35">
        <v>47</v>
      </c>
      <c r="F104" s="35">
        <v>45</v>
      </c>
      <c r="G104" s="50">
        <v>47.899</v>
      </c>
      <c r="H104" s="38" t="s">
        <v>233</v>
      </c>
      <c r="I104" s="35">
        <v>3</v>
      </c>
      <c r="J104" s="35">
        <v>26</v>
      </c>
      <c r="K104" s="50">
        <v>16.809</v>
      </c>
      <c r="L104" s="49">
        <v>-1752.143590635459</v>
      </c>
      <c r="M104" s="49">
        <v>-247.01812286923894</v>
      </c>
      <c r="N104" s="49">
        <v>46.629</v>
      </c>
      <c r="O104" s="45">
        <f t="shared" si="8"/>
        <v>153</v>
      </c>
      <c r="P104" s="46">
        <f t="shared" si="7"/>
        <v>-650.8564093645409</v>
      </c>
      <c r="Q104" s="46">
        <f t="shared" si="9"/>
        <v>247.01812286923894</v>
      </c>
      <c r="S104" s="8"/>
    </row>
    <row r="105" spans="1:19" s="6" customFormat="1" ht="15.75" customHeight="1">
      <c r="A105" s="54">
        <v>104</v>
      </c>
      <c r="B105" s="34" t="s">
        <v>74</v>
      </c>
      <c r="C105" s="33" t="s">
        <v>181</v>
      </c>
      <c r="D105" s="44" t="s">
        <v>6</v>
      </c>
      <c r="E105" s="35">
        <v>47</v>
      </c>
      <c r="F105" s="35">
        <v>45</v>
      </c>
      <c r="G105" s="50">
        <v>47.952</v>
      </c>
      <c r="H105" s="38" t="s">
        <v>233</v>
      </c>
      <c r="I105" s="35">
        <v>3</v>
      </c>
      <c r="J105" s="35">
        <v>26</v>
      </c>
      <c r="K105" s="50">
        <v>17.062</v>
      </c>
      <c r="L105" s="49">
        <v>-1747.6608506285438</v>
      </c>
      <c r="M105" s="49">
        <v>-250.21316886379992</v>
      </c>
      <c r="N105" s="49">
        <v>46.629</v>
      </c>
      <c r="O105" s="45">
        <f t="shared" si="8"/>
        <v>153</v>
      </c>
      <c r="P105" s="46">
        <f t="shared" si="7"/>
        <v>-655.3391493714562</v>
      </c>
      <c r="Q105" s="46">
        <f t="shared" si="9"/>
        <v>250.21316886379992</v>
      </c>
      <c r="S105" s="8"/>
    </row>
    <row r="106" spans="1:19" s="6" customFormat="1" ht="15.75" customHeight="1">
      <c r="A106" s="54">
        <v>105</v>
      </c>
      <c r="B106" s="34" t="s">
        <v>74</v>
      </c>
      <c r="C106" s="33" t="s">
        <v>182</v>
      </c>
      <c r="D106" s="44" t="s">
        <v>6</v>
      </c>
      <c r="E106" s="35">
        <v>47</v>
      </c>
      <c r="F106" s="35">
        <v>45</v>
      </c>
      <c r="G106" s="50">
        <v>48.056</v>
      </c>
      <c r="H106" s="38" t="s">
        <v>233</v>
      </c>
      <c r="I106" s="35">
        <v>3</v>
      </c>
      <c r="J106" s="35">
        <v>26</v>
      </c>
      <c r="K106" s="50">
        <v>17.016</v>
      </c>
      <c r="L106" s="49">
        <v>-1749.5787555673776</v>
      </c>
      <c r="M106" s="49">
        <v>-252.96602850319093</v>
      </c>
      <c r="N106" s="49">
        <v>46.629</v>
      </c>
      <c r="O106" s="45">
        <f t="shared" si="8"/>
        <v>153</v>
      </c>
      <c r="P106" s="46">
        <f t="shared" si="7"/>
        <v>-653.4212444326224</v>
      </c>
      <c r="Q106" s="46">
        <f t="shared" si="9"/>
        <v>252.96602850319093</v>
      </c>
      <c r="S106" s="8"/>
    </row>
    <row r="107" spans="1:19" s="6" customFormat="1" ht="15.75" customHeight="1">
      <c r="A107" s="55">
        <v>106</v>
      </c>
      <c r="B107" s="34" t="s">
        <v>63</v>
      </c>
      <c r="C107" s="33" t="s">
        <v>183</v>
      </c>
      <c r="D107" s="44" t="s">
        <v>6</v>
      </c>
      <c r="E107" s="35">
        <v>47</v>
      </c>
      <c r="F107" s="35">
        <v>46</v>
      </c>
      <c r="G107" s="50">
        <v>42.622</v>
      </c>
      <c r="H107" s="38" t="s">
        <v>233</v>
      </c>
      <c r="I107" s="35">
        <v>3</v>
      </c>
      <c r="J107" s="35">
        <v>20</v>
      </c>
      <c r="K107" s="50">
        <v>25.035</v>
      </c>
      <c r="L107" s="49">
        <v>-9237.945425363612</v>
      </c>
      <c r="M107" s="49">
        <v>434.82092140178776</v>
      </c>
      <c r="N107" s="49">
        <v>62.335</v>
      </c>
      <c r="O107" s="45">
        <f t="shared" si="8"/>
        <v>205</v>
      </c>
      <c r="P107" s="46">
        <f t="shared" si="7"/>
        <v>6834.945425363612</v>
      </c>
      <c r="Q107" s="46">
        <f t="shared" si="9"/>
        <v>-434.82092140178776</v>
      </c>
      <c r="S107" s="8"/>
    </row>
    <row r="108" spans="1:19" s="6" customFormat="1" ht="15.75" customHeight="1">
      <c r="A108" s="55">
        <v>107</v>
      </c>
      <c r="B108" s="34" t="s">
        <v>36</v>
      </c>
      <c r="C108" s="33" t="s">
        <v>184</v>
      </c>
      <c r="D108" s="44" t="s">
        <v>6</v>
      </c>
      <c r="E108" s="35">
        <v>47</v>
      </c>
      <c r="F108" s="35">
        <v>45</v>
      </c>
      <c r="G108" s="50">
        <v>57.508</v>
      </c>
      <c r="H108" s="38" t="s">
        <v>233</v>
      </c>
      <c r="I108" s="35">
        <v>3</v>
      </c>
      <c r="J108" s="35">
        <v>26</v>
      </c>
      <c r="K108" s="50">
        <v>32.933</v>
      </c>
      <c r="L108" s="49">
        <v>-1526.13215326486</v>
      </c>
      <c r="M108" s="49">
        <v>-633.9781144694283</v>
      </c>
      <c r="N108" s="49">
        <v>58.528</v>
      </c>
      <c r="O108" s="45">
        <f t="shared" si="8"/>
        <v>193</v>
      </c>
      <c r="P108" s="46">
        <f t="shared" si="7"/>
        <v>-876.8678467351399</v>
      </c>
      <c r="Q108" s="46">
        <f t="shared" si="9"/>
        <v>633.9781144694283</v>
      </c>
      <c r="S108" s="8"/>
    </row>
    <row r="109" spans="1:19" s="6" customFormat="1" ht="15.75" customHeight="1">
      <c r="A109" s="55">
        <v>108</v>
      </c>
      <c r="B109" s="34" t="s">
        <v>30</v>
      </c>
      <c r="C109" s="33" t="s">
        <v>185</v>
      </c>
      <c r="D109" s="44" t="s">
        <v>6</v>
      </c>
      <c r="E109" s="35">
        <v>47</v>
      </c>
      <c r="F109" s="35">
        <v>46</v>
      </c>
      <c r="G109" s="50">
        <v>5.143</v>
      </c>
      <c r="H109" s="38" t="s">
        <v>233</v>
      </c>
      <c r="I109" s="35">
        <v>3</v>
      </c>
      <c r="J109" s="35">
        <v>26</v>
      </c>
      <c r="K109" s="50">
        <v>37.759</v>
      </c>
      <c r="L109" s="49">
        <v>-1504.4926689189476</v>
      </c>
      <c r="M109" s="49">
        <v>-889.3890249155648</v>
      </c>
      <c r="N109" s="49">
        <v>76.535</v>
      </c>
      <c r="O109" s="45">
        <f t="shared" si="8"/>
        <v>252</v>
      </c>
      <c r="P109" s="46">
        <f t="shared" si="7"/>
        <v>-898.5073310810524</v>
      </c>
      <c r="Q109" s="46">
        <f t="shared" si="9"/>
        <v>889.3890249155648</v>
      </c>
      <c r="S109" s="8"/>
    </row>
    <row r="110" spans="1:19" s="6" customFormat="1" ht="15.75" customHeight="1">
      <c r="A110" s="56">
        <v>109</v>
      </c>
      <c r="B110" s="34" t="s">
        <v>60</v>
      </c>
      <c r="C110" s="33" t="s">
        <v>186</v>
      </c>
      <c r="D110" s="44" t="s">
        <v>6</v>
      </c>
      <c r="E110" s="35">
        <v>47</v>
      </c>
      <c r="F110" s="35">
        <v>46</v>
      </c>
      <c r="G110" s="50">
        <v>48.363</v>
      </c>
      <c r="H110" s="38" t="s">
        <v>233</v>
      </c>
      <c r="I110" s="35">
        <v>3</v>
      </c>
      <c r="J110" s="35">
        <v>26</v>
      </c>
      <c r="K110" s="50">
        <v>29.671</v>
      </c>
      <c r="L110" s="49">
        <v>-2082.1893832483834</v>
      </c>
      <c r="M110" s="49">
        <v>-2104.4876129535724</v>
      </c>
      <c r="N110" s="49">
        <v>91.873</v>
      </c>
      <c r="O110" s="45">
        <f t="shared" si="8"/>
        <v>302</v>
      </c>
      <c r="P110" s="46">
        <f t="shared" si="7"/>
        <v>-320.81061675161664</v>
      </c>
      <c r="Q110" s="46">
        <f t="shared" si="9"/>
        <v>2104.4876129535724</v>
      </c>
      <c r="S110" s="8"/>
    </row>
    <row r="111" spans="1:19" s="6" customFormat="1" ht="15.75" customHeight="1">
      <c r="A111" s="55">
        <v>110</v>
      </c>
      <c r="B111" s="34" t="s">
        <v>75</v>
      </c>
      <c r="C111" s="33" t="s">
        <v>187</v>
      </c>
      <c r="D111" s="44" t="s">
        <v>6</v>
      </c>
      <c r="E111" s="35">
        <v>47</v>
      </c>
      <c r="F111" s="35">
        <v>45</v>
      </c>
      <c r="G111" s="50">
        <v>1.301</v>
      </c>
      <c r="H111" s="38" t="s">
        <v>233</v>
      </c>
      <c r="I111" s="35">
        <v>3</v>
      </c>
      <c r="J111" s="35">
        <v>27</v>
      </c>
      <c r="K111" s="50">
        <v>4.424</v>
      </c>
      <c r="L111" s="49">
        <v>-359.8587470142136</v>
      </c>
      <c r="M111" s="49">
        <v>809.4708067786153</v>
      </c>
      <c r="N111" s="49">
        <v>55.793</v>
      </c>
      <c r="O111" s="45">
        <f t="shared" si="8"/>
        <v>184</v>
      </c>
      <c r="P111" s="46">
        <f t="shared" si="7"/>
        <v>-2043.1412529857864</v>
      </c>
      <c r="Q111" s="46">
        <f t="shared" si="9"/>
        <v>-809.4708067786153</v>
      </c>
      <c r="S111" s="8"/>
    </row>
    <row r="112" spans="1:19" s="6" customFormat="1" ht="15.75" customHeight="1">
      <c r="A112" s="55">
        <v>111</v>
      </c>
      <c r="B112" s="34" t="s">
        <v>75</v>
      </c>
      <c r="C112" s="33" t="s">
        <v>188</v>
      </c>
      <c r="D112" s="44" t="s">
        <v>6</v>
      </c>
      <c r="E112" s="35">
        <v>47</v>
      </c>
      <c r="F112" s="35">
        <v>44</v>
      </c>
      <c r="G112" s="50">
        <v>59.154</v>
      </c>
      <c r="H112" s="38" t="s">
        <v>233</v>
      </c>
      <c r="I112" s="35">
        <v>3</v>
      </c>
      <c r="J112" s="35">
        <v>27</v>
      </c>
      <c r="K112" s="50">
        <v>3.559</v>
      </c>
      <c r="L112" s="49">
        <v>-356.2257074793853</v>
      </c>
      <c r="M112" s="49">
        <v>878.0857841871776</v>
      </c>
      <c r="N112" s="49">
        <v>55.793</v>
      </c>
      <c r="O112" s="45">
        <f t="shared" si="8"/>
        <v>184</v>
      </c>
      <c r="P112" s="46">
        <f t="shared" si="7"/>
        <v>-2046.7742925206148</v>
      </c>
      <c r="Q112" s="46">
        <f t="shared" si="9"/>
        <v>-878.0857841871776</v>
      </c>
      <c r="S112" s="8"/>
    </row>
    <row r="113" spans="1:19" s="6" customFormat="1" ht="15.75" customHeight="1">
      <c r="A113" s="55">
        <v>112</v>
      </c>
      <c r="B113" s="34" t="s">
        <v>75</v>
      </c>
      <c r="C113" s="33" t="s">
        <v>189</v>
      </c>
      <c r="D113" s="44" t="s">
        <v>6</v>
      </c>
      <c r="E113" s="35">
        <v>47</v>
      </c>
      <c r="F113" s="35">
        <v>44</v>
      </c>
      <c r="G113" s="50">
        <v>58.703</v>
      </c>
      <c r="H113" s="38" t="s">
        <v>233</v>
      </c>
      <c r="I113" s="35">
        <v>3</v>
      </c>
      <c r="J113" s="35">
        <v>27</v>
      </c>
      <c r="K113" s="50">
        <v>6.113</v>
      </c>
      <c r="L113" s="49">
        <v>-301.3395534322195</v>
      </c>
      <c r="M113" s="49">
        <v>874.6759400173448</v>
      </c>
      <c r="N113" s="49">
        <v>55.793</v>
      </c>
      <c r="O113" s="45">
        <f t="shared" si="8"/>
        <v>184</v>
      </c>
      <c r="P113" s="46">
        <f t="shared" si="7"/>
        <v>-2101.6604465677806</v>
      </c>
      <c r="Q113" s="46">
        <f t="shared" si="9"/>
        <v>-874.6759400173448</v>
      </c>
      <c r="S113" s="8"/>
    </row>
    <row r="114" spans="1:19" s="6" customFormat="1" ht="15.75" customHeight="1">
      <c r="A114" s="55">
        <v>113</v>
      </c>
      <c r="B114" s="34" t="s">
        <v>75</v>
      </c>
      <c r="C114" s="33" t="s">
        <v>190</v>
      </c>
      <c r="D114" s="44" t="s">
        <v>6</v>
      </c>
      <c r="E114" s="35">
        <v>47</v>
      </c>
      <c r="F114" s="35">
        <v>45</v>
      </c>
      <c r="G114" s="50">
        <v>0.859</v>
      </c>
      <c r="H114" s="38" t="s">
        <v>233</v>
      </c>
      <c r="I114" s="35">
        <v>3</v>
      </c>
      <c r="J114" s="35">
        <v>27</v>
      </c>
      <c r="K114" s="50">
        <v>6.957</v>
      </c>
      <c r="L114" s="49">
        <v>-305.4916236528569</v>
      </c>
      <c r="M114" s="49">
        <v>805.9091009343484</v>
      </c>
      <c r="N114" s="49">
        <v>55.793</v>
      </c>
      <c r="O114" s="45">
        <f t="shared" si="8"/>
        <v>184</v>
      </c>
      <c r="P114" s="46">
        <f t="shared" si="7"/>
        <v>-2097.508376347143</v>
      </c>
      <c r="Q114" s="46">
        <f t="shared" si="9"/>
        <v>-805.9091009343484</v>
      </c>
      <c r="S114" s="8"/>
    </row>
    <row r="115" spans="1:19" s="6" customFormat="1" ht="15.75" customHeight="1">
      <c r="A115" s="55">
        <v>114</v>
      </c>
      <c r="B115" s="34" t="s">
        <v>76</v>
      </c>
      <c r="C115" s="33" t="s">
        <v>191</v>
      </c>
      <c r="D115" s="44" t="s">
        <v>6</v>
      </c>
      <c r="E115" s="35">
        <v>47</v>
      </c>
      <c r="F115" s="35">
        <v>45</v>
      </c>
      <c r="G115" s="50">
        <v>0.965</v>
      </c>
      <c r="H115" s="38" t="s">
        <v>233</v>
      </c>
      <c r="I115" s="35">
        <v>3</v>
      </c>
      <c r="J115" s="35">
        <v>27</v>
      </c>
      <c r="K115" s="50">
        <v>8.32</v>
      </c>
      <c r="L115" s="49">
        <v>-279.55106626539794</v>
      </c>
      <c r="M115" s="49">
        <v>793.9261316234866</v>
      </c>
      <c r="N115" s="49">
        <v>46.156</v>
      </c>
      <c r="O115" s="45">
        <f t="shared" si="8"/>
        <v>152</v>
      </c>
      <c r="P115" s="46">
        <f t="shared" si="7"/>
        <v>-2123.448933734602</v>
      </c>
      <c r="Q115" s="46">
        <f t="shared" si="9"/>
        <v>-793.9261316234866</v>
      </c>
      <c r="S115" s="8"/>
    </row>
    <row r="116" spans="1:19" s="6" customFormat="1" ht="15.75" customHeight="1">
      <c r="A116" s="55">
        <v>115</v>
      </c>
      <c r="B116" s="34" t="s">
        <v>76</v>
      </c>
      <c r="C116" s="33" t="s">
        <v>192</v>
      </c>
      <c r="D116" s="44" t="s">
        <v>6</v>
      </c>
      <c r="E116" s="35">
        <v>47</v>
      </c>
      <c r="F116" s="35">
        <v>44</v>
      </c>
      <c r="G116" s="50">
        <v>59.509</v>
      </c>
      <c r="H116" s="38" t="s">
        <v>233</v>
      </c>
      <c r="I116" s="35">
        <v>3</v>
      </c>
      <c r="J116" s="35">
        <v>27</v>
      </c>
      <c r="K116" s="50">
        <v>8.345</v>
      </c>
      <c r="L116" s="49">
        <v>-264.9765229775902</v>
      </c>
      <c r="M116" s="49">
        <v>836.4588717970811</v>
      </c>
      <c r="N116" s="49">
        <v>46.156</v>
      </c>
      <c r="O116" s="45">
        <f t="shared" si="8"/>
        <v>152</v>
      </c>
      <c r="P116" s="46">
        <f t="shared" si="7"/>
        <v>-2138.0234770224097</v>
      </c>
      <c r="Q116" s="46">
        <f t="shared" si="9"/>
        <v>-836.4588717970811</v>
      </c>
      <c r="S116" s="8"/>
    </row>
    <row r="117" spans="1:19" s="6" customFormat="1" ht="15.75" customHeight="1">
      <c r="A117" s="55">
        <v>116</v>
      </c>
      <c r="B117" s="34" t="s">
        <v>76</v>
      </c>
      <c r="C117" s="33" t="s">
        <v>193</v>
      </c>
      <c r="D117" s="44" t="s">
        <v>6</v>
      </c>
      <c r="E117" s="35">
        <v>47</v>
      </c>
      <c r="F117" s="35">
        <v>44</v>
      </c>
      <c r="G117" s="50">
        <v>59.086</v>
      </c>
      <c r="H117" s="38" t="s">
        <v>233</v>
      </c>
      <c r="I117" s="35">
        <v>3</v>
      </c>
      <c r="J117" s="35">
        <v>27</v>
      </c>
      <c r="K117" s="50">
        <v>10.798</v>
      </c>
      <c r="L117" s="49">
        <v>-212.3562204406873</v>
      </c>
      <c r="M117" s="49">
        <v>832.8761092934516</v>
      </c>
      <c r="N117" s="49">
        <v>46.156</v>
      </c>
      <c r="O117" s="45">
        <f t="shared" si="8"/>
        <v>152</v>
      </c>
      <c r="P117" s="46">
        <f t="shared" si="7"/>
        <v>-2190.643779559313</v>
      </c>
      <c r="Q117" s="46">
        <f t="shared" si="9"/>
        <v>-832.8761092934516</v>
      </c>
      <c r="S117" s="8"/>
    </row>
    <row r="118" spans="1:19" s="6" customFormat="1" ht="15.75" customHeight="1">
      <c r="A118" s="55">
        <v>117</v>
      </c>
      <c r="B118" s="34" t="s">
        <v>76</v>
      </c>
      <c r="C118" s="33" t="s">
        <v>194</v>
      </c>
      <c r="D118" s="44" t="s">
        <v>6</v>
      </c>
      <c r="E118" s="35">
        <v>47</v>
      </c>
      <c r="F118" s="35">
        <v>45</v>
      </c>
      <c r="G118" s="50">
        <v>0.396</v>
      </c>
      <c r="H118" s="38" t="s">
        <v>233</v>
      </c>
      <c r="I118" s="35">
        <v>3</v>
      </c>
      <c r="J118" s="35">
        <v>27</v>
      </c>
      <c r="K118" s="50">
        <v>11.294</v>
      </c>
      <c r="L118" s="49">
        <v>-215.2158885820328</v>
      </c>
      <c r="M118" s="49">
        <v>791.2210045683004</v>
      </c>
      <c r="N118" s="49">
        <v>46.156</v>
      </c>
      <c r="O118" s="45">
        <f t="shared" si="8"/>
        <v>152</v>
      </c>
      <c r="P118" s="46">
        <f t="shared" si="7"/>
        <v>-2187.7841114179673</v>
      </c>
      <c r="Q118" s="46">
        <f t="shared" si="9"/>
        <v>-791.2210045683004</v>
      </c>
      <c r="S118" s="8"/>
    </row>
    <row r="119" spans="1:19" s="6" customFormat="1" ht="15.75" customHeight="1">
      <c r="A119" s="55">
        <v>118</v>
      </c>
      <c r="B119" s="34" t="s">
        <v>77</v>
      </c>
      <c r="C119" s="33" t="s">
        <v>195</v>
      </c>
      <c r="D119" s="44" t="s">
        <v>6</v>
      </c>
      <c r="E119" s="35">
        <v>47</v>
      </c>
      <c r="F119" s="35">
        <v>45</v>
      </c>
      <c r="G119" s="50">
        <v>4.553</v>
      </c>
      <c r="H119" s="38" t="s">
        <v>233</v>
      </c>
      <c r="I119" s="35">
        <v>3</v>
      </c>
      <c r="J119" s="35">
        <v>26</v>
      </c>
      <c r="K119" s="50">
        <v>54.297</v>
      </c>
      <c r="L119" s="49">
        <v>-591.6349531192326</v>
      </c>
      <c r="M119" s="49">
        <v>780.1088485917423</v>
      </c>
      <c r="N119" s="49">
        <v>46.176</v>
      </c>
      <c r="O119" s="45">
        <f t="shared" si="8"/>
        <v>152</v>
      </c>
      <c r="P119" s="46">
        <f t="shared" si="7"/>
        <v>-1811.3650468807673</v>
      </c>
      <c r="Q119" s="46">
        <f t="shared" si="9"/>
        <v>-780.1088485917423</v>
      </c>
      <c r="S119" s="8"/>
    </row>
    <row r="120" spans="1:19" s="6" customFormat="1" ht="15.75" customHeight="1">
      <c r="A120" s="57">
        <v>119</v>
      </c>
      <c r="B120" s="34" t="s">
        <v>77</v>
      </c>
      <c r="C120" s="33" t="s">
        <v>196</v>
      </c>
      <c r="D120" s="44" t="s">
        <v>6</v>
      </c>
      <c r="E120" s="35">
        <v>47</v>
      </c>
      <c r="F120" s="35">
        <v>45</v>
      </c>
      <c r="G120" s="50">
        <v>3.823</v>
      </c>
      <c r="H120" s="38" t="s">
        <v>233</v>
      </c>
      <c r="I120" s="35">
        <v>3</v>
      </c>
      <c r="J120" s="35">
        <v>26</v>
      </c>
      <c r="K120" s="50">
        <v>54.157</v>
      </c>
      <c r="L120" s="49">
        <v>-587.3561146944689</v>
      </c>
      <c r="M120" s="49">
        <v>802.4242609559151</v>
      </c>
      <c r="N120" s="49">
        <v>46.176</v>
      </c>
      <c r="O120" s="45">
        <f t="shared" si="8"/>
        <v>152</v>
      </c>
      <c r="P120" s="46">
        <f t="shared" si="7"/>
        <v>-1815.643885305531</v>
      </c>
      <c r="Q120" s="46">
        <f t="shared" si="9"/>
        <v>-802.4242609559151</v>
      </c>
      <c r="S120" s="8"/>
    </row>
    <row r="121" spans="1:19" s="6" customFormat="1" ht="15.75" customHeight="1">
      <c r="A121" s="56">
        <v>120</v>
      </c>
      <c r="B121" s="34" t="s">
        <v>77</v>
      </c>
      <c r="C121" s="33" t="s">
        <v>197</v>
      </c>
      <c r="D121" s="44" t="s">
        <v>6</v>
      </c>
      <c r="E121" s="35">
        <v>47</v>
      </c>
      <c r="F121" s="35">
        <v>45</v>
      </c>
      <c r="G121" s="50">
        <v>3.168</v>
      </c>
      <c r="H121" s="38" t="s">
        <v>233</v>
      </c>
      <c r="I121" s="35">
        <v>3</v>
      </c>
      <c r="J121" s="35">
        <v>26</v>
      </c>
      <c r="K121" s="50">
        <v>56.018</v>
      </c>
      <c r="L121" s="49">
        <v>-544.2023521589897</v>
      </c>
      <c r="M121" s="49">
        <v>809.5105895260922</v>
      </c>
      <c r="N121" s="49">
        <v>46.176</v>
      </c>
      <c r="O121" s="45">
        <f t="shared" si="8"/>
        <v>152</v>
      </c>
      <c r="P121" s="46">
        <f t="shared" si="7"/>
        <v>-1858.7976478410103</v>
      </c>
      <c r="Q121" s="46">
        <f t="shared" si="9"/>
        <v>-809.5105895260922</v>
      </c>
      <c r="S121" s="8"/>
    </row>
    <row r="122" spans="1:19" s="6" customFormat="1" ht="15.75" customHeight="1">
      <c r="A122" s="55">
        <v>121</v>
      </c>
      <c r="B122" s="34" t="s">
        <v>77</v>
      </c>
      <c r="C122" s="33" t="s">
        <v>198</v>
      </c>
      <c r="D122" s="44" t="s">
        <v>6</v>
      </c>
      <c r="E122" s="35">
        <v>47</v>
      </c>
      <c r="F122" s="35">
        <v>45</v>
      </c>
      <c r="G122" s="50">
        <v>4.842</v>
      </c>
      <c r="H122" s="38" t="s">
        <v>233</v>
      </c>
      <c r="I122" s="35">
        <v>3</v>
      </c>
      <c r="J122" s="35">
        <v>26</v>
      </c>
      <c r="K122" s="50">
        <v>56.37</v>
      </c>
      <c r="L122" s="49">
        <v>-553.4297820059537</v>
      </c>
      <c r="M122" s="49">
        <v>758.1100593225486</v>
      </c>
      <c r="N122" s="49">
        <v>46.176</v>
      </c>
      <c r="O122" s="45">
        <f t="shared" si="8"/>
        <v>152</v>
      </c>
      <c r="P122" s="46">
        <f t="shared" si="7"/>
        <v>-1849.5702179940463</v>
      </c>
      <c r="Q122" s="46">
        <f t="shared" si="9"/>
        <v>-758.1100593225486</v>
      </c>
      <c r="S122" s="8"/>
    </row>
    <row r="123" spans="1:19" s="6" customFormat="1" ht="15.75" customHeight="1">
      <c r="A123" s="55">
        <v>122</v>
      </c>
      <c r="B123" s="34" t="s">
        <v>78</v>
      </c>
      <c r="C123" s="33" t="s">
        <v>199</v>
      </c>
      <c r="D123" s="44" t="s">
        <v>6</v>
      </c>
      <c r="E123" s="35">
        <v>47</v>
      </c>
      <c r="F123" s="35">
        <v>45</v>
      </c>
      <c r="G123" s="50">
        <v>7.258</v>
      </c>
      <c r="H123" s="38" t="s">
        <v>233</v>
      </c>
      <c r="I123" s="35">
        <v>3</v>
      </c>
      <c r="J123" s="35">
        <v>27</v>
      </c>
      <c r="K123" s="50">
        <v>5.841</v>
      </c>
      <c r="L123" s="49">
        <v>-389.43364376626397</v>
      </c>
      <c r="M123" s="49">
        <v>625.5049561906209</v>
      </c>
      <c r="N123" s="49">
        <v>44.404</v>
      </c>
      <c r="O123" s="45">
        <f t="shared" si="8"/>
        <v>146</v>
      </c>
      <c r="P123" s="46">
        <f t="shared" si="7"/>
        <v>-2013.566356233736</v>
      </c>
      <c r="Q123" s="46">
        <f t="shared" si="9"/>
        <v>-625.5049561906209</v>
      </c>
      <c r="S123" s="8"/>
    </row>
    <row r="124" spans="1:19" s="6" customFormat="1" ht="15.75" customHeight="1">
      <c r="A124" s="55">
        <v>123</v>
      </c>
      <c r="B124" s="34" t="s">
        <v>78</v>
      </c>
      <c r="C124" s="33" t="s">
        <v>200</v>
      </c>
      <c r="D124" s="44" t="s">
        <v>6</v>
      </c>
      <c r="E124" s="35">
        <v>47</v>
      </c>
      <c r="F124" s="35">
        <v>45</v>
      </c>
      <c r="G124" s="50">
        <v>5.663</v>
      </c>
      <c r="H124" s="38" t="s">
        <v>233</v>
      </c>
      <c r="I124" s="35">
        <v>3</v>
      </c>
      <c r="J124" s="35">
        <v>27</v>
      </c>
      <c r="K124" s="50">
        <v>5.029</v>
      </c>
      <c r="L124" s="49">
        <v>-390.0864639011341</v>
      </c>
      <c r="M124" s="49">
        <v>677.5796451182501</v>
      </c>
      <c r="N124" s="49">
        <v>44.404</v>
      </c>
      <c r="O124" s="45">
        <f t="shared" si="8"/>
        <v>146</v>
      </c>
      <c r="P124" s="46">
        <f t="shared" si="7"/>
        <v>-2012.913536098866</v>
      </c>
      <c r="Q124" s="46">
        <f t="shared" si="9"/>
        <v>-677.5796451182501</v>
      </c>
      <c r="S124" s="8"/>
    </row>
    <row r="125" spans="1:19" s="6" customFormat="1" ht="15.75" customHeight="1">
      <c r="A125" s="55">
        <v>124</v>
      </c>
      <c r="B125" s="34" t="s">
        <v>78</v>
      </c>
      <c r="C125" s="33" t="s">
        <v>201</v>
      </c>
      <c r="D125" s="44" t="s">
        <v>6</v>
      </c>
      <c r="E125" s="35">
        <v>47</v>
      </c>
      <c r="F125" s="35">
        <v>45</v>
      </c>
      <c r="G125" s="50">
        <v>5.678</v>
      </c>
      <c r="H125" s="38" t="s">
        <v>233</v>
      </c>
      <c r="I125" s="35">
        <v>3</v>
      </c>
      <c r="J125" s="35">
        <v>27</v>
      </c>
      <c r="K125" s="50">
        <v>7.13</v>
      </c>
      <c r="L125" s="49">
        <v>-348.65765511589194</v>
      </c>
      <c r="M125" s="49">
        <v>663.4344122461587</v>
      </c>
      <c r="N125" s="49">
        <v>44.404</v>
      </c>
      <c r="O125" s="45">
        <f t="shared" si="8"/>
        <v>146</v>
      </c>
      <c r="P125" s="46">
        <f t="shared" si="7"/>
        <v>-2054.342344884108</v>
      </c>
      <c r="Q125" s="46">
        <f t="shared" si="9"/>
        <v>-663.4344122461587</v>
      </c>
      <c r="S125" s="8"/>
    </row>
    <row r="126" spans="1:19" s="6" customFormat="1" ht="15.75" customHeight="1">
      <c r="A126" s="55">
        <v>125</v>
      </c>
      <c r="B126" s="34" t="s">
        <v>78</v>
      </c>
      <c r="C126" s="33" t="s">
        <v>202</v>
      </c>
      <c r="D126" s="44" t="s">
        <v>6</v>
      </c>
      <c r="E126" s="35">
        <v>47</v>
      </c>
      <c r="F126" s="35">
        <v>45</v>
      </c>
      <c r="G126" s="50">
        <v>6.369</v>
      </c>
      <c r="H126" s="38" t="s">
        <v>233</v>
      </c>
      <c r="I126" s="35">
        <v>3</v>
      </c>
      <c r="J126" s="35">
        <v>27</v>
      </c>
      <c r="K126" s="50">
        <v>7.486</v>
      </c>
      <c r="L126" s="49">
        <v>-348.2938884415267</v>
      </c>
      <c r="M126" s="49">
        <v>640.8486379408993</v>
      </c>
      <c r="N126" s="49">
        <v>44.404</v>
      </c>
      <c r="O126" s="45">
        <f t="shared" si="8"/>
        <v>146</v>
      </c>
      <c r="P126" s="46">
        <f t="shared" si="7"/>
        <v>-2054.7061115584734</v>
      </c>
      <c r="Q126" s="46">
        <f t="shared" si="9"/>
        <v>-640.8486379408993</v>
      </c>
      <c r="S126" s="8"/>
    </row>
    <row r="127" spans="1:19" s="6" customFormat="1" ht="15.75" customHeight="1">
      <c r="A127" s="55">
        <v>126</v>
      </c>
      <c r="B127" s="34" t="s">
        <v>79</v>
      </c>
      <c r="C127" s="33" t="s">
        <v>203</v>
      </c>
      <c r="D127" s="44" t="s">
        <v>6</v>
      </c>
      <c r="E127" s="35">
        <v>47</v>
      </c>
      <c r="F127" s="35">
        <v>45</v>
      </c>
      <c r="G127" s="50">
        <v>5.264</v>
      </c>
      <c r="H127" s="38" t="s">
        <v>233</v>
      </c>
      <c r="I127" s="35">
        <v>3</v>
      </c>
      <c r="J127" s="35">
        <v>27</v>
      </c>
      <c r="K127" s="50">
        <v>27.43</v>
      </c>
      <c r="L127" s="49">
        <v>56.906975598336835</v>
      </c>
      <c r="M127" s="49">
        <v>543.1841451186135</v>
      </c>
      <c r="N127" s="49">
        <v>45.402</v>
      </c>
      <c r="O127" s="45">
        <f t="shared" si="8"/>
        <v>149</v>
      </c>
      <c r="P127" s="46">
        <f t="shared" si="7"/>
        <v>-2459.906975598337</v>
      </c>
      <c r="Q127" s="46">
        <f t="shared" si="9"/>
        <v>-543.1841451186135</v>
      </c>
      <c r="S127" s="8"/>
    </row>
    <row r="128" spans="1:19" s="6" customFormat="1" ht="15.75" customHeight="1">
      <c r="A128" s="55">
        <v>127</v>
      </c>
      <c r="B128" s="34" t="s">
        <v>79</v>
      </c>
      <c r="C128" s="33" t="s">
        <v>204</v>
      </c>
      <c r="D128" s="44" t="s">
        <v>6</v>
      </c>
      <c r="E128" s="35">
        <v>47</v>
      </c>
      <c r="F128" s="35">
        <v>45</v>
      </c>
      <c r="G128" s="50">
        <v>3.578</v>
      </c>
      <c r="H128" s="38" t="s">
        <v>233</v>
      </c>
      <c r="I128" s="35">
        <v>3</v>
      </c>
      <c r="J128" s="35">
        <v>27</v>
      </c>
      <c r="K128" s="50">
        <v>27.46</v>
      </c>
      <c r="L128" s="49">
        <v>73.81013542694416</v>
      </c>
      <c r="M128" s="49">
        <v>592.4340695546224</v>
      </c>
      <c r="N128" s="49">
        <v>45.402</v>
      </c>
      <c r="O128" s="45">
        <f t="shared" si="8"/>
        <v>149</v>
      </c>
      <c r="P128" s="46">
        <f t="shared" si="7"/>
        <v>-2476.8101354269443</v>
      </c>
      <c r="Q128" s="46">
        <f t="shared" si="9"/>
        <v>-592.4340695546224</v>
      </c>
      <c r="S128" s="8"/>
    </row>
    <row r="129" spans="1:19" s="6" customFormat="1" ht="15.75" customHeight="1">
      <c r="A129" s="55">
        <v>128</v>
      </c>
      <c r="B129" s="34" t="s">
        <v>79</v>
      </c>
      <c r="C129" s="33" t="s">
        <v>205</v>
      </c>
      <c r="D129" s="44" t="s">
        <v>6</v>
      </c>
      <c r="E129" s="35">
        <v>47</v>
      </c>
      <c r="F129" s="35">
        <v>45</v>
      </c>
      <c r="G129" s="50">
        <v>4.069</v>
      </c>
      <c r="H129" s="38" t="s">
        <v>233</v>
      </c>
      <c r="I129" s="35">
        <v>3</v>
      </c>
      <c r="J129" s="35">
        <v>27</v>
      </c>
      <c r="K129" s="50">
        <v>29.427</v>
      </c>
      <c r="L129" s="49">
        <v>107.9666332840233</v>
      </c>
      <c r="M129" s="49">
        <v>565.1981196945898</v>
      </c>
      <c r="N129" s="49">
        <v>45.402</v>
      </c>
      <c r="O129" s="45">
        <f t="shared" si="8"/>
        <v>149</v>
      </c>
      <c r="P129" s="46">
        <f t="shared" si="7"/>
        <v>-2510.9666332840234</v>
      </c>
      <c r="Q129" s="46">
        <f t="shared" si="9"/>
        <v>-565.1981196945898</v>
      </c>
      <c r="S129" s="8"/>
    </row>
    <row r="130" spans="1:19" s="6" customFormat="1" ht="15.75" customHeight="1">
      <c r="A130" s="55">
        <v>129</v>
      </c>
      <c r="B130" s="34" t="s">
        <v>79</v>
      </c>
      <c r="C130" s="33" t="s">
        <v>206</v>
      </c>
      <c r="D130" s="44" t="s">
        <v>6</v>
      </c>
      <c r="E130" s="35">
        <v>47</v>
      </c>
      <c r="F130" s="35">
        <v>45</v>
      </c>
      <c r="G130" s="50">
        <v>4.802</v>
      </c>
      <c r="H130" s="38" t="s">
        <v>233</v>
      </c>
      <c r="I130" s="35">
        <v>3</v>
      </c>
      <c r="J130" s="35">
        <v>27</v>
      </c>
      <c r="K130" s="50">
        <v>29.411</v>
      </c>
      <c r="L130" s="49">
        <v>100.55697647246184</v>
      </c>
      <c r="M130" s="49">
        <v>543.8230697831083</v>
      </c>
      <c r="N130" s="49">
        <v>45.402</v>
      </c>
      <c r="O130" s="45">
        <f t="shared" si="8"/>
        <v>149</v>
      </c>
      <c r="P130" s="46">
        <f t="shared" si="7"/>
        <v>-2503.556976472462</v>
      </c>
      <c r="Q130" s="46">
        <f t="shared" si="9"/>
        <v>-543.8230697831083</v>
      </c>
      <c r="S130" s="8"/>
    </row>
    <row r="131" spans="1:19" s="6" customFormat="1" ht="15.75" customHeight="1">
      <c r="A131" s="55">
        <v>130</v>
      </c>
      <c r="B131" s="34" t="s">
        <v>80</v>
      </c>
      <c r="C131" s="33" t="s">
        <v>207</v>
      </c>
      <c r="D131" s="44" t="s">
        <v>6</v>
      </c>
      <c r="E131" s="35">
        <v>47</v>
      </c>
      <c r="F131" s="35">
        <v>45</v>
      </c>
      <c r="G131" s="50">
        <v>1.182</v>
      </c>
      <c r="H131" s="38" t="s">
        <v>233</v>
      </c>
      <c r="I131" s="35">
        <v>3</v>
      </c>
      <c r="J131" s="35">
        <v>27</v>
      </c>
      <c r="K131" s="50">
        <v>28.952</v>
      </c>
      <c r="L131" s="49">
        <v>126.49827051330394</v>
      </c>
      <c r="M131" s="49">
        <v>652.9832673977965</v>
      </c>
      <c r="N131" s="49">
        <v>45.567</v>
      </c>
      <c r="O131" s="45">
        <f t="shared" si="8"/>
        <v>150</v>
      </c>
      <c r="P131" s="46">
        <f t="shared" si="7"/>
        <v>-2529.498270513304</v>
      </c>
      <c r="Q131" s="46">
        <f t="shared" si="9"/>
        <v>-652.9832673977965</v>
      </c>
      <c r="S131" s="8"/>
    </row>
    <row r="132" spans="1:19" s="6" customFormat="1" ht="15.75" customHeight="1">
      <c r="A132" s="56">
        <v>131</v>
      </c>
      <c r="B132" s="34" t="s">
        <v>80</v>
      </c>
      <c r="C132" s="33" t="s">
        <v>208</v>
      </c>
      <c r="D132" s="44" t="s">
        <v>6</v>
      </c>
      <c r="E132" s="35">
        <v>47</v>
      </c>
      <c r="F132" s="35">
        <v>44</v>
      </c>
      <c r="G132" s="50">
        <v>59.116</v>
      </c>
      <c r="H132" s="38" t="s">
        <v>233</v>
      </c>
      <c r="I132" s="35">
        <v>3</v>
      </c>
      <c r="J132" s="35">
        <v>27</v>
      </c>
      <c r="K132" s="50">
        <v>28.565</v>
      </c>
      <c r="L132" s="49">
        <v>138.82086137974335</v>
      </c>
      <c r="M132" s="49">
        <v>716.110992338774</v>
      </c>
      <c r="N132" s="49">
        <v>45.567</v>
      </c>
      <c r="O132" s="45">
        <f t="shared" si="8"/>
        <v>150</v>
      </c>
      <c r="P132" s="46">
        <f t="shared" si="7"/>
        <v>-2541.8208613797433</v>
      </c>
      <c r="Q132" s="46">
        <f t="shared" si="9"/>
        <v>-716.110992338774</v>
      </c>
      <c r="S132" s="8"/>
    </row>
    <row r="133" spans="1:19" s="6" customFormat="1" ht="15.75" customHeight="1">
      <c r="A133" s="55">
        <v>132</v>
      </c>
      <c r="B133" s="34" t="s">
        <v>80</v>
      </c>
      <c r="C133" s="33" t="s">
        <v>209</v>
      </c>
      <c r="D133" s="44" t="s">
        <v>6</v>
      </c>
      <c r="E133" s="35">
        <v>47</v>
      </c>
      <c r="F133" s="35">
        <v>44</v>
      </c>
      <c r="G133" s="50">
        <v>58.907</v>
      </c>
      <c r="H133" s="38" t="s">
        <v>233</v>
      </c>
      <c r="I133" s="35">
        <v>3</v>
      </c>
      <c r="J133" s="35">
        <v>27</v>
      </c>
      <c r="K133" s="50">
        <v>30.541</v>
      </c>
      <c r="L133" s="49">
        <v>179.92773506459443</v>
      </c>
      <c r="M133" s="49">
        <v>709.3429779818965</v>
      </c>
      <c r="N133" s="49">
        <v>45.567</v>
      </c>
      <c r="O133" s="45">
        <f t="shared" si="8"/>
        <v>150</v>
      </c>
      <c r="P133" s="46">
        <f aca="true" t="shared" si="10" ref="P133:P154">IF(L133&lt;&gt;"",-L133-$C$2,"")</f>
        <v>-2582.9277350645943</v>
      </c>
      <c r="Q133" s="46">
        <f t="shared" si="9"/>
        <v>-709.3429779818965</v>
      </c>
      <c r="S133" s="8"/>
    </row>
    <row r="134" spans="1:19" s="6" customFormat="1" ht="15.75" customHeight="1">
      <c r="A134" s="55">
        <v>133</v>
      </c>
      <c r="B134" s="34" t="s">
        <v>80</v>
      </c>
      <c r="C134" s="33" t="s">
        <v>210</v>
      </c>
      <c r="D134" s="44" t="s">
        <v>6</v>
      </c>
      <c r="E134" s="35">
        <v>47</v>
      </c>
      <c r="F134" s="35">
        <v>45</v>
      </c>
      <c r="G134" s="50">
        <v>0.589</v>
      </c>
      <c r="H134" s="38" t="s">
        <v>233</v>
      </c>
      <c r="I134" s="35">
        <v>3</v>
      </c>
      <c r="J134" s="35">
        <v>27</v>
      </c>
      <c r="K134" s="50">
        <v>30.912</v>
      </c>
      <c r="L134" s="49">
        <v>171.00303390392435</v>
      </c>
      <c r="M134" s="49">
        <v>657.6007168954462</v>
      </c>
      <c r="N134" s="49">
        <v>45.567</v>
      </c>
      <c r="O134" s="45">
        <f t="shared" si="8"/>
        <v>150</v>
      </c>
      <c r="P134" s="46">
        <f t="shared" si="10"/>
        <v>-2574.0030339039245</v>
      </c>
      <c r="Q134" s="46">
        <f t="shared" si="9"/>
        <v>-657.6007168954462</v>
      </c>
      <c r="S134" s="8"/>
    </row>
    <row r="135" spans="1:19" s="6" customFormat="1" ht="15.75" customHeight="1">
      <c r="A135" s="55">
        <v>134</v>
      </c>
      <c r="B135" s="34" t="s">
        <v>81</v>
      </c>
      <c r="C135" s="33" t="s">
        <v>211</v>
      </c>
      <c r="D135" s="44" t="s">
        <v>6</v>
      </c>
      <c r="E135" s="35">
        <v>47</v>
      </c>
      <c r="F135" s="35">
        <v>45</v>
      </c>
      <c r="G135" s="50">
        <v>9.093</v>
      </c>
      <c r="H135" s="38" t="s">
        <v>233</v>
      </c>
      <c r="I135" s="35">
        <v>3</v>
      </c>
      <c r="J135" s="35">
        <v>26</v>
      </c>
      <c r="K135" s="50">
        <v>17.949</v>
      </c>
      <c r="L135" s="49">
        <v>-1354.5839848636995</v>
      </c>
      <c r="M135" s="49">
        <v>883.877883912951</v>
      </c>
      <c r="N135" s="49">
        <v>61.468</v>
      </c>
      <c r="O135" s="45">
        <f t="shared" si="8"/>
        <v>202</v>
      </c>
      <c r="P135" s="46">
        <f t="shared" si="10"/>
        <v>-1048.4160151363005</v>
      </c>
      <c r="Q135" s="46">
        <f t="shared" si="9"/>
        <v>-883.877883912951</v>
      </c>
      <c r="S135" s="8"/>
    </row>
    <row r="136" spans="1:19" s="6" customFormat="1" ht="15.75" customHeight="1">
      <c r="A136" s="56">
        <v>135</v>
      </c>
      <c r="B136" s="34" t="s">
        <v>81</v>
      </c>
      <c r="C136" s="33" t="s">
        <v>212</v>
      </c>
      <c r="D136" s="44" t="s">
        <v>6</v>
      </c>
      <c r="E136" s="35">
        <v>47</v>
      </c>
      <c r="F136" s="35">
        <v>45</v>
      </c>
      <c r="G136" s="50">
        <v>11.338</v>
      </c>
      <c r="H136" s="38" t="s">
        <v>233</v>
      </c>
      <c r="I136" s="35">
        <v>3</v>
      </c>
      <c r="J136" s="35">
        <v>26</v>
      </c>
      <c r="K136" s="50">
        <v>17.977</v>
      </c>
      <c r="L136" s="49">
        <v>-1375.7173643955032</v>
      </c>
      <c r="M136" s="49">
        <v>817.8435880486247</v>
      </c>
      <c r="N136" s="49">
        <v>61.702</v>
      </c>
      <c r="O136" s="45">
        <f t="shared" si="8"/>
        <v>203</v>
      </c>
      <c r="P136" s="46">
        <f t="shared" si="10"/>
        <v>-1027.2826356044968</v>
      </c>
      <c r="Q136" s="46">
        <f t="shared" si="9"/>
        <v>-817.8435880486247</v>
      </c>
      <c r="S136" s="8"/>
    </row>
    <row r="137" spans="1:19" s="6" customFormat="1" ht="15.75" customHeight="1">
      <c r="A137" s="55">
        <v>136</v>
      </c>
      <c r="B137" s="34" t="s">
        <v>36</v>
      </c>
      <c r="C137" s="33" t="s">
        <v>213</v>
      </c>
      <c r="D137" s="44" t="s">
        <v>6</v>
      </c>
      <c r="E137" s="35">
        <v>47</v>
      </c>
      <c r="F137" s="35">
        <v>45</v>
      </c>
      <c r="G137" s="50">
        <v>13.261</v>
      </c>
      <c r="H137" s="38" t="s">
        <v>233</v>
      </c>
      <c r="I137" s="35">
        <v>3</v>
      </c>
      <c r="J137" s="35">
        <v>26</v>
      </c>
      <c r="K137" s="50">
        <v>15.975</v>
      </c>
      <c r="L137" s="49">
        <v>-1433.8952909962647</v>
      </c>
      <c r="M137" s="49">
        <v>774.4865380948049</v>
      </c>
      <c r="N137" s="49">
        <v>66.201</v>
      </c>
      <c r="O137" s="45">
        <f t="shared" si="8"/>
        <v>218</v>
      </c>
      <c r="P137" s="46">
        <f t="shared" si="10"/>
        <v>-969.1047090037353</v>
      </c>
      <c r="Q137" s="46">
        <f t="shared" si="9"/>
        <v>-774.4865380948049</v>
      </c>
      <c r="S137" s="8"/>
    </row>
    <row r="138" spans="1:19" s="6" customFormat="1" ht="15.75" customHeight="1">
      <c r="A138" s="55">
        <v>137</v>
      </c>
      <c r="B138" s="34" t="s">
        <v>36</v>
      </c>
      <c r="C138" s="33" t="s">
        <v>214</v>
      </c>
      <c r="D138" s="44" t="s">
        <v>6</v>
      </c>
      <c r="E138" s="35">
        <v>47</v>
      </c>
      <c r="F138" s="35">
        <v>45</v>
      </c>
      <c r="G138" s="50">
        <v>16.812</v>
      </c>
      <c r="H138" s="38" t="s">
        <v>233</v>
      </c>
      <c r="I138" s="35">
        <v>3</v>
      </c>
      <c r="J138" s="35">
        <v>26</v>
      </c>
      <c r="K138" s="50">
        <v>7.696</v>
      </c>
      <c r="L138" s="49">
        <v>-1631.9890574912222</v>
      </c>
      <c r="M138" s="49">
        <v>724.2744659606706</v>
      </c>
      <c r="N138" s="49">
        <v>67.024</v>
      </c>
      <c r="O138" s="45">
        <f t="shared" si="8"/>
        <v>220</v>
      </c>
      <c r="P138" s="46">
        <f t="shared" si="10"/>
        <v>-771.0109425087778</v>
      </c>
      <c r="Q138" s="46">
        <f t="shared" si="9"/>
        <v>-724.2744659606706</v>
      </c>
      <c r="S138" s="8"/>
    </row>
    <row r="139" spans="1:19" s="6" customFormat="1" ht="15.75" customHeight="1">
      <c r="A139" s="55">
        <v>138</v>
      </c>
      <c r="B139" s="34" t="s">
        <v>82</v>
      </c>
      <c r="C139" s="33" t="s">
        <v>215</v>
      </c>
      <c r="D139" s="44" t="s">
        <v>6</v>
      </c>
      <c r="E139" s="35">
        <v>47</v>
      </c>
      <c r="F139" s="35">
        <v>45</v>
      </c>
      <c r="G139" s="50">
        <v>15.353</v>
      </c>
      <c r="H139" s="38" t="s">
        <v>233</v>
      </c>
      <c r="I139" s="35">
        <v>3</v>
      </c>
      <c r="J139" s="35">
        <v>26</v>
      </c>
      <c r="K139" s="50">
        <v>12.921</v>
      </c>
      <c r="L139" s="49">
        <v>-1514.5437602817194</v>
      </c>
      <c r="M139" s="49">
        <v>733.015849534328</v>
      </c>
      <c r="N139" s="49">
        <v>55.37</v>
      </c>
      <c r="O139" s="45">
        <f t="shared" si="8"/>
        <v>182</v>
      </c>
      <c r="P139" s="46">
        <f t="shared" si="10"/>
        <v>-888.4562397182806</v>
      </c>
      <c r="Q139" s="46">
        <f t="shared" si="9"/>
        <v>-733.015849534328</v>
      </c>
      <c r="S139" s="8"/>
    </row>
    <row r="140" spans="1:19" s="6" customFormat="1" ht="15.75" customHeight="1">
      <c r="A140" s="55">
        <v>139</v>
      </c>
      <c r="B140" s="34" t="s">
        <v>82</v>
      </c>
      <c r="C140" s="33" t="s">
        <v>216</v>
      </c>
      <c r="D140" s="44" t="s">
        <v>6</v>
      </c>
      <c r="E140" s="35">
        <v>47</v>
      </c>
      <c r="F140" s="35">
        <v>45</v>
      </c>
      <c r="G140" s="50">
        <v>14.363</v>
      </c>
      <c r="H140" s="38" t="s">
        <v>233</v>
      </c>
      <c r="I140" s="35">
        <v>3</v>
      </c>
      <c r="J140" s="35">
        <v>26</v>
      </c>
      <c r="K140" s="50">
        <v>13.128</v>
      </c>
      <c r="L140" s="49">
        <v>-1500.8698558912802</v>
      </c>
      <c r="M140" s="49">
        <v>760.7256247034771</v>
      </c>
      <c r="N140" s="49">
        <v>55.37</v>
      </c>
      <c r="O140" s="45">
        <f t="shared" si="8"/>
        <v>182</v>
      </c>
      <c r="P140" s="46">
        <f t="shared" si="10"/>
        <v>-902.1301441087198</v>
      </c>
      <c r="Q140" s="46">
        <f t="shared" si="9"/>
        <v>-760.7256247034771</v>
      </c>
      <c r="S140" s="8"/>
    </row>
    <row r="141" spans="1:19" s="6" customFormat="1" ht="15.75" customHeight="1">
      <c r="A141" s="55">
        <v>140</v>
      </c>
      <c r="B141" s="34" t="s">
        <v>82</v>
      </c>
      <c r="C141" s="33" t="s">
        <v>217</v>
      </c>
      <c r="D141" s="44" t="s">
        <v>6</v>
      </c>
      <c r="E141" s="35">
        <v>47</v>
      </c>
      <c r="F141" s="35">
        <v>45</v>
      </c>
      <c r="G141" s="50">
        <v>14.641</v>
      </c>
      <c r="H141" s="38" t="s">
        <v>233</v>
      </c>
      <c r="I141" s="35">
        <v>3</v>
      </c>
      <c r="J141" s="35">
        <v>26</v>
      </c>
      <c r="K141" s="50">
        <v>16.039</v>
      </c>
      <c r="L141" s="49">
        <v>-1445.981051151868</v>
      </c>
      <c r="M141" s="49">
        <v>733.5766814510149</v>
      </c>
      <c r="N141" s="49">
        <v>55.37</v>
      </c>
      <c r="O141" s="45">
        <f t="shared" si="8"/>
        <v>182</v>
      </c>
      <c r="P141" s="46">
        <f t="shared" si="10"/>
        <v>-957.0189488481319</v>
      </c>
      <c r="Q141" s="46">
        <f t="shared" si="9"/>
        <v>-733.5766814510149</v>
      </c>
      <c r="S141" s="8"/>
    </row>
    <row r="142" spans="1:19" s="6" customFormat="1" ht="15.75" customHeight="1">
      <c r="A142" s="55">
        <v>141</v>
      </c>
      <c r="B142" s="34" t="s">
        <v>82</v>
      </c>
      <c r="C142" s="33" t="s">
        <v>218</v>
      </c>
      <c r="D142" s="44" t="s">
        <v>6</v>
      </c>
      <c r="E142" s="35">
        <v>47</v>
      </c>
      <c r="F142" s="35">
        <v>45</v>
      </c>
      <c r="G142" s="50">
        <v>15.634</v>
      </c>
      <c r="H142" s="38" t="s">
        <v>233</v>
      </c>
      <c r="I142" s="35">
        <v>3</v>
      </c>
      <c r="J142" s="35">
        <v>26</v>
      </c>
      <c r="K142" s="50">
        <v>15.83</v>
      </c>
      <c r="L142" s="49">
        <v>-1459.7030681742447</v>
      </c>
      <c r="M142" s="49">
        <v>705.8351461123527</v>
      </c>
      <c r="N142" s="49">
        <v>55.37</v>
      </c>
      <c r="O142" s="45">
        <f t="shared" si="8"/>
        <v>182</v>
      </c>
      <c r="P142" s="46">
        <f t="shared" si="10"/>
        <v>-943.2969318257553</v>
      </c>
      <c r="Q142" s="46">
        <f t="shared" si="9"/>
        <v>-705.8351461123527</v>
      </c>
      <c r="S142" s="8"/>
    </row>
    <row r="143" spans="1:19" s="6" customFormat="1" ht="15.75" customHeight="1">
      <c r="A143" s="55">
        <v>142</v>
      </c>
      <c r="B143" s="34" t="s">
        <v>60</v>
      </c>
      <c r="C143" s="33" t="s">
        <v>219</v>
      </c>
      <c r="D143" s="44" t="s">
        <v>6</v>
      </c>
      <c r="E143" s="35">
        <v>47</v>
      </c>
      <c r="F143" s="35">
        <v>50</v>
      </c>
      <c r="G143" s="50">
        <v>29.909</v>
      </c>
      <c r="H143" s="38" t="s">
        <v>233</v>
      </c>
      <c r="I143" s="35">
        <v>3</v>
      </c>
      <c r="J143" s="35">
        <v>24</v>
      </c>
      <c r="K143" s="50">
        <v>6.171</v>
      </c>
      <c r="L143" s="49">
        <v>-7057.733208809412</v>
      </c>
      <c r="M143" s="49">
        <v>-7670.286020896583</v>
      </c>
      <c r="N143" s="49">
        <v>93.721</v>
      </c>
      <c r="O143" s="45">
        <f t="shared" si="8"/>
        <v>308</v>
      </c>
      <c r="P143" s="46">
        <f t="shared" si="10"/>
        <v>4654.733208809412</v>
      </c>
      <c r="Q143" s="46">
        <f t="shared" si="9"/>
        <v>7670.286020896583</v>
      </c>
      <c r="S143" s="8"/>
    </row>
    <row r="144" spans="1:19" s="6" customFormat="1" ht="15.75" customHeight="1">
      <c r="A144" s="55">
        <v>143</v>
      </c>
      <c r="B144" s="34" t="s">
        <v>63</v>
      </c>
      <c r="C144" s="33" t="s">
        <v>220</v>
      </c>
      <c r="D144" s="44" t="s">
        <v>6</v>
      </c>
      <c r="E144" s="35">
        <v>47</v>
      </c>
      <c r="F144" s="35">
        <v>51</v>
      </c>
      <c r="G144" s="50">
        <v>39.007</v>
      </c>
      <c r="H144" s="38" t="s">
        <v>233</v>
      </c>
      <c r="I144" s="35">
        <v>3</v>
      </c>
      <c r="J144" s="35">
        <v>21</v>
      </c>
      <c r="K144" s="50">
        <v>39.755</v>
      </c>
      <c r="L144" s="49">
        <v>-10615.78695944233</v>
      </c>
      <c r="M144" s="49">
        <v>-8747.418686838513</v>
      </c>
      <c r="N144" s="49">
        <v>149.327</v>
      </c>
      <c r="O144" s="45">
        <f t="shared" si="8"/>
        <v>490</v>
      </c>
      <c r="P144" s="46">
        <f t="shared" si="10"/>
        <v>8212.78695944233</v>
      </c>
      <c r="Q144" s="46">
        <f t="shared" si="9"/>
        <v>8747.418686838513</v>
      </c>
      <c r="S144" s="8"/>
    </row>
    <row r="145" spans="1:19" s="6" customFormat="1" ht="15.75" customHeight="1">
      <c r="A145" s="55">
        <v>144</v>
      </c>
      <c r="B145" s="34" t="s">
        <v>63</v>
      </c>
      <c r="C145" s="33" t="s">
        <v>221</v>
      </c>
      <c r="D145" s="44" t="s">
        <v>6</v>
      </c>
      <c r="E145" s="35">
        <v>47</v>
      </c>
      <c r="F145" s="35">
        <v>51</v>
      </c>
      <c r="G145" s="50">
        <v>24.759</v>
      </c>
      <c r="H145" s="38" t="s">
        <v>233</v>
      </c>
      <c r="I145" s="35">
        <v>3</v>
      </c>
      <c r="J145" s="35">
        <v>20</v>
      </c>
      <c r="K145" s="50">
        <v>22.051</v>
      </c>
      <c r="L145" s="49">
        <v>-12013.152242594713</v>
      </c>
      <c r="M145" s="49">
        <v>-7825.6223876206095</v>
      </c>
      <c r="N145" s="49">
        <v>118.342</v>
      </c>
      <c r="O145" s="45">
        <f t="shared" si="8"/>
        <v>389</v>
      </c>
      <c r="P145" s="46">
        <f t="shared" si="10"/>
        <v>9610.152242594713</v>
      </c>
      <c r="Q145" s="46">
        <f t="shared" si="9"/>
        <v>7825.6223876206095</v>
      </c>
      <c r="S145" s="8"/>
    </row>
    <row r="146" spans="1:19" s="6" customFormat="1" ht="15.75" customHeight="1">
      <c r="A146" s="55">
        <v>145</v>
      </c>
      <c r="B146" s="34" t="s">
        <v>60</v>
      </c>
      <c r="C146" s="33" t="s">
        <v>222</v>
      </c>
      <c r="D146" s="44" t="s">
        <v>6</v>
      </c>
      <c r="E146" s="35">
        <v>47</v>
      </c>
      <c r="F146" s="35">
        <v>49</v>
      </c>
      <c r="G146" s="50">
        <v>31.065</v>
      </c>
      <c r="H146" s="38" t="s">
        <v>233</v>
      </c>
      <c r="I146" s="35">
        <v>3</v>
      </c>
      <c r="J146" s="35">
        <v>18</v>
      </c>
      <c r="K146" s="50">
        <v>17.052</v>
      </c>
      <c r="L146" s="49">
        <v>-13389.168365069474</v>
      </c>
      <c r="M146" s="49">
        <v>-3679.249366402757</v>
      </c>
      <c r="N146" s="49">
        <v>122.632</v>
      </c>
      <c r="O146" s="45">
        <f t="shared" si="8"/>
        <v>403</v>
      </c>
      <c r="P146" s="46">
        <f t="shared" si="10"/>
        <v>10986.168365069474</v>
      </c>
      <c r="Q146" s="46">
        <f t="shared" si="9"/>
        <v>3679.249366402757</v>
      </c>
      <c r="S146" s="8"/>
    </row>
    <row r="147" spans="1:19" s="6" customFormat="1" ht="15.75" customHeight="1">
      <c r="A147" s="55">
        <v>146</v>
      </c>
      <c r="B147" s="34" t="s">
        <v>34</v>
      </c>
      <c r="C147" s="33" t="s">
        <v>223</v>
      </c>
      <c r="D147" s="44" t="s">
        <v>6</v>
      </c>
      <c r="E147" s="35">
        <v>47</v>
      </c>
      <c r="F147" s="35">
        <v>49</v>
      </c>
      <c r="G147" s="50">
        <v>13.042</v>
      </c>
      <c r="H147" s="38" t="s">
        <v>233</v>
      </c>
      <c r="I147" s="35">
        <v>3</v>
      </c>
      <c r="J147" s="35">
        <v>18</v>
      </c>
      <c r="K147" s="50">
        <v>55.924</v>
      </c>
      <c r="L147" s="49">
        <v>-12447.501137890153</v>
      </c>
      <c r="M147" s="49">
        <v>-3401.997271693422</v>
      </c>
      <c r="N147" s="49">
        <v>120.754</v>
      </c>
      <c r="O147" s="45">
        <f aca="true" t="shared" si="11" ref="O147:O154">ROUNDUP($N147*3.2808,0)</f>
        <v>397</v>
      </c>
      <c r="P147" s="46">
        <f t="shared" si="10"/>
        <v>10044.501137890153</v>
      </c>
      <c r="Q147" s="46">
        <f t="shared" si="9"/>
        <v>3401.997271693422</v>
      </c>
      <c r="S147" s="8"/>
    </row>
    <row r="148" spans="1:19" s="6" customFormat="1" ht="15.75" customHeight="1">
      <c r="A148" s="55">
        <v>147</v>
      </c>
      <c r="B148" s="34" t="s">
        <v>63</v>
      </c>
      <c r="C148" s="33" t="s">
        <v>224</v>
      </c>
      <c r="D148" s="44" t="s">
        <v>6</v>
      </c>
      <c r="E148" s="35">
        <v>47</v>
      </c>
      <c r="F148" s="35">
        <v>49</v>
      </c>
      <c r="G148" s="50">
        <v>33.709</v>
      </c>
      <c r="H148" s="38" t="s">
        <v>233</v>
      </c>
      <c r="I148" s="35">
        <v>3</v>
      </c>
      <c r="J148" s="35">
        <v>21</v>
      </c>
      <c r="K148" s="50">
        <v>5.05</v>
      </c>
      <c r="L148" s="49">
        <v>-10094.293587112532</v>
      </c>
      <c r="M148" s="49">
        <v>-4845.494867400123</v>
      </c>
      <c r="N148" s="49">
        <v>124.862</v>
      </c>
      <c r="O148" s="45">
        <f t="shared" si="11"/>
        <v>410</v>
      </c>
      <c r="P148" s="46">
        <f t="shared" si="10"/>
        <v>7691.293587112532</v>
      </c>
      <c r="Q148" s="46">
        <f t="shared" si="9"/>
        <v>4845.494867400123</v>
      </c>
      <c r="S148" s="8"/>
    </row>
    <row r="149" spans="1:19" s="6" customFormat="1" ht="15.75" customHeight="1">
      <c r="A149" s="55">
        <v>148</v>
      </c>
      <c r="B149" s="34" t="s">
        <v>63</v>
      </c>
      <c r="C149" s="33" t="s">
        <v>225</v>
      </c>
      <c r="D149" s="44" t="s">
        <v>6</v>
      </c>
      <c r="E149" s="35">
        <v>47</v>
      </c>
      <c r="F149" s="35">
        <v>45</v>
      </c>
      <c r="G149" s="50">
        <v>31.015</v>
      </c>
      <c r="H149" s="38" t="s">
        <v>233</v>
      </c>
      <c r="I149" s="35">
        <v>3</v>
      </c>
      <c r="J149" s="35">
        <v>17</v>
      </c>
      <c r="K149" s="50">
        <v>19.248</v>
      </c>
      <c r="L149" s="49">
        <v>-12225.449524441452</v>
      </c>
      <c r="M149" s="49">
        <v>3741.060848693552</v>
      </c>
      <c r="N149" s="49">
        <v>108.87</v>
      </c>
      <c r="O149" s="45">
        <f t="shared" si="11"/>
        <v>358</v>
      </c>
      <c r="P149" s="46">
        <f t="shared" si="10"/>
        <v>9822.449524441452</v>
      </c>
      <c r="Q149" s="46">
        <f t="shared" si="9"/>
        <v>-3741.060848693552</v>
      </c>
      <c r="S149" s="8"/>
    </row>
    <row r="150" spans="1:19" s="6" customFormat="1" ht="15.75" customHeight="1">
      <c r="A150" s="55">
        <v>149</v>
      </c>
      <c r="B150" s="34" t="s">
        <v>63</v>
      </c>
      <c r="C150" s="33" t="s">
        <v>226</v>
      </c>
      <c r="D150" s="44" t="s">
        <v>6</v>
      </c>
      <c r="E150" s="35">
        <v>47</v>
      </c>
      <c r="F150" s="35">
        <v>46</v>
      </c>
      <c r="G150" s="50">
        <v>30.909</v>
      </c>
      <c r="H150" s="38" t="s">
        <v>233</v>
      </c>
      <c r="I150" s="35">
        <v>3</v>
      </c>
      <c r="J150" s="35">
        <v>18</v>
      </c>
      <c r="K150" s="50">
        <v>27.222</v>
      </c>
      <c r="L150" s="49">
        <v>-11455.959401346905</v>
      </c>
      <c r="M150" s="49">
        <v>1542.6140103722548</v>
      </c>
      <c r="N150" s="49">
        <v>99.79</v>
      </c>
      <c r="O150" s="45">
        <f t="shared" si="11"/>
        <v>328</v>
      </c>
      <c r="P150" s="46">
        <f t="shared" si="10"/>
        <v>9052.959401346905</v>
      </c>
      <c r="Q150" s="46">
        <f t="shared" si="9"/>
        <v>-1542.6140103722548</v>
      </c>
      <c r="S150" s="8"/>
    </row>
    <row r="151" spans="1:19" s="6" customFormat="1" ht="15.75" customHeight="1">
      <c r="A151" s="55">
        <v>150</v>
      </c>
      <c r="B151" s="34" t="s">
        <v>60</v>
      </c>
      <c r="C151" s="33" t="s">
        <v>227</v>
      </c>
      <c r="D151" s="44" t="s">
        <v>6</v>
      </c>
      <c r="E151" s="35">
        <v>47</v>
      </c>
      <c r="F151" s="35">
        <v>47</v>
      </c>
      <c r="G151" s="50">
        <v>29.812</v>
      </c>
      <c r="H151" s="38" t="s">
        <v>233</v>
      </c>
      <c r="I151" s="35">
        <v>3</v>
      </c>
      <c r="J151" s="35">
        <v>19</v>
      </c>
      <c r="K151" s="50">
        <v>13.186</v>
      </c>
      <c r="L151" s="49">
        <v>-11113.234515307131</v>
      </c>
      <c r="M151" s="49">
        <v>-484.0917192474339</v>
      </c>
      <c r="N151" s="49">
        <v>113.401</v>
      </c>
      <c r="O151" s="45">
        <f t="shared" si="11"/>
        <v>373</v>
      </c>
      <c r="P151" s="46">
        <f t="shared" si="10"/>
        <v>8710.234515307131</v>
      </c>
      <c r="Q151" s="46">
        <f t="shared" si="9"/>
        <v>484.0917192474339</v>
      </c>
      <c r="S151" s="8"/>
    </row>
    <row r="152" spans="1:19" s="6" customFormat="1" ht="15.75" customHeight="1">
      <c r="A152" s="55">
        <v>151</v>
      </c>
      <c r="B152" s="34" t="s">
        <v>63</v>
      </c>
      <c r="C152" s="33" t="s">
        <v>228</v>
      </c>
      <c r="D152" s="44" t="s">
        <v>6</v>
      </c>
      <c r="E152" s="35">
        <v>47</v>
      </c>
      <c r="F152" s="35">
        <v>47</v>
      </c>
      <c r="G152" s="50">
        <v>17.716</v>
      </c>
      <c r="H152" s="38" t="s">
        <v>233</v>
      </c>
      <c r="I152" s="35">
        <v>3</v>
      </c>
      <c r="J152" s="35">
        <v>21</v>
      </c>
      <c r="K152" s="50">
        <v>8.265</v>
      </c>
      <c r="L152" s="49">
        <v>-8720.868757056407</v>
      </c>
      <c r="M152" s="49">
        <v>-875.5988370897524</v>
      </c>
      <c r="N152" s="49">
        <v>75.596</v>
      </c>
      <c r="O152" s="45">
        <f t="shared" si="11"/>
        <v>249</v>
      </c>
      <c r="P152" s="46">
        <f t="shared" si="10"/>
        <v>6317.868757056407</v>
      </c>
      <c r="Q152" s="46">
        <f t="shared" si="9"/>
        <v>875.5988370897524</v>
      </c>
      <c r="S152" s="8"/>
    </row>
    <row r="153" spans="1:19" s="6" customFormat="1" ht="15.75" customHeight="1">
      <c r="A153" s="55">
        <v>152</v>
      </c>
      <c r="B153" s="34" t="s">
        <v>61</v>
      </c>
      <c r="C153" s="33" t="s">
        <v>229</v>
      </c>
      <c r="D153" s="44" t="s">
        <v>6</v>
      </c>
      <c r="E153" s="35">
        <v>47</v>
      </c>
      <c r="F153" s="35">
        <v>45</v>
      </c>
      <c r="G153" s="50">
        <v>18.512</v>
      </c>
      <c r="H153" s="38" t="s">
        <v>233</v>
      </c>
      <c r="I153" s="35">
        <v>3</v>
      </c>
      <c r="J153" s="35">
        <v>26</v>
      </c>
      <c r="K153" s="50">
        <v>54.953</v>
      </c>
      <c r="L153" s="49">
        <v>-713.619799667158</v>
      </c>
      <c r="M153" s="49">
        <v>366.38927596107845</v>
      </c>
      <c r="N153" s="49">
        <v>63.208</v>
      </c>
      <c r="O153" s="45">
        <f t="shared" si="11"/>
        <v>208</v>
      </c>
      <c r="P153" s="46">
        <f t="shared" si="10"/>
        <v>-1689.380200332842</v>
      </c>
      <c r="Q153" s="46">
        <f t="shared" si="9"/>
        <v>-366.38927596107845</v>
      </c>
      <c r="S153" s="8"/>
    </row>
    <row r="154" spans="1:19" s="6" customFormat="1" ht="15.75" customHeight="1">
      <c r="A154" s="56">
        <v>153</v>
      </c>
      <c r="B154" s="34" t="s">
        <v>61</v>
      </c>
      <c r="C154" s="33" t="s">
        <v>230</v>
      </c>
      <c r="D154" s="53" t="s">
        <v>6</v>
      </c>
      <c r="E154" s="35">
        <v>47</v>
      </c>
      <c r="F154" s="35">
        <v>45</v>
      </c>
      <c r="G154" s="50">
        <v>2.663</v>
      </c>
      <c r="H154" s="38" t="s">
        <v>233</v>
      </c>
      <c r="I154" s="35">
        <v>3</v>
      </c>
      <c r="J154" s="35">
        <v>29</v>
      </c>
      <c r="K154" s="50">
        <v>11.772</v>
      </c>
      <c r="L154" s="49">
        <v>2145.979222823632</v>
      </c>
      <c r="M154" s="49">
        <v>-61.47278738262225</v>
      </c>
      <c r="N154" s="49">
        <v>52.655</v>
      </c>
      <c r="O154" s="45">
        <f t="shared" si="11"/>
        <v>173</v>
      </c>
      <c r="P154" s="46">
        <f t="shared" si="10"/>
        <v>-4548.979222823632</v>
      </c>
      <c r="Q154" s="46">
        <f t="shared" si="9"/>
        <v>61.47278738262225</v>
      </c>
      <c r="S154" s="8"/>
    </row>
    <row r="155" spans="1:19" s="6" customFormat="1" ht="15.75" customHeight="1">
      <c r="A155" s="5"/>
      <c r="B155" s="1"/>
      <c r="C155" s="1"/>
      <c r="D155" s="5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S155" s="8"/>
    </row>
    <row r="156" spans="1:19" s="6" customFormat="1" ht="15.75" customHeight="1">
      <c r="A156" s="5"/>
      <c r="B156" s="1"/>
      <c r="C156" s="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S156" s="8"/>
    </row>
    <row r="157" spans="1:19" s="6" customFormat="1" ht="15.75" customHeight="1">
      <c r="A157" s="5"/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S157" s="8"/>
    </row>
    <row r="158" spans="1:19" s="6" customFormat="1" ht="15.75" customHeight="1">
      <c r="A158" s="5"/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S158" s="8"/>
    </row>
    <row r="159" spans="1:19" s="6" customFormat="1" ht="15.75" customHeight="1">
      <c r="A159" s="5"/>
      <c r="B159" s="1"/>
      <c r="C159" s="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S159" s="8"/>
    </row>
    <row r="160" spans="1:19" s="6" customFormat="1" ht="15.75" customHeight="1">
      <c r="A160" s="5"/>
      <c r="B160" s="1"/>
      <c r="C160" s="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S160" s="8"/>
    </row>
    <row r="161" spans="1:19" s="6" customFormat="1" ht="15.75" customHeight="1">
      <c r="A161" s="5"/>
      <c r="B161" s="1"/>
      <c r="C161" s="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S161" s="8"/>
    </row>
    <row r="162" spans="1:19" s="6" customFormat="1" ht="15.75" customHeight="1">
      <c r="A162" s="5"/>
      <c r="B162" s="1"/>
      <c r="C162" s="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S162" s="8"/>
    </row>
    <row r="163" spans="1:19" s="6" customFormat="1" ht="15.75" customHeight="1">
      <c r="A163" s="5"/>
      <c r="B163" s="1"/>
      <c r="C163" s="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S163" s="8"/>
    </row>
    <row r="164" spans="1:19" s="6" customFormat="1" ht="15.75" customHeight="1">
      <c r="A164" s="5"/>
      <c r="B164" s="1"/>
      <c r="C164" s="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S164" s="8"/>
    </row>
    <row r="165" spans="1:19" s="6" customFormat="1" ht="15.75" customHeight="1">
      <c r="A165" s="5"/>
      <c r="B165" s="1"/>
      <c r="C165" s="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S165" s="8"/>
    </row>
    <row r="166" spans="1:19" s="6" customFormat="1" ht="15.75" customHeight="1">
      <c r="A166" s="5"/>
      <c r="B166" s="1"/>
      <c r="C166" s="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S166" s="8"/>
    </row>
    <row r="167" spans="1:19" s="6" customFormat="1" ht="15.75" customHeight="1">
      <c r="A167" s="5"/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S167" s="8"/>
    </row>
    <row r="168" spans="1:19" s="6" customFormat="1" ht="15.75" customHeight="1">
      <c r="A168" s="5"/>
      <c r="B168" s="1"/>
      <c r="C168" s="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S168" s="8"/>
    </row>
    <row r="169" spans="1:19" s="6" customFormat="1" ht="15.75" customHeight="1">
      <c r="A169" s="5"/>
      <c r="B169" s="1"/>
      <c r="C169" s="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S169" s="8"/>
    </row>
    <row r="170" spans="1:19" s="6" customFormat="1" ht="15.75" customHeight="1">
      <c r="A170" s="5"/>
      <c r="B170" s="1"/>
      <c r="C170" s="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S170" s="8"/>
    </row>
    <row r="171" spans="1:19" s="6" customFormat="1" ht="15.75" customHeight="1">
      <c r="A171" s="5"/>
      <c r="B171" s="1"/>
      <c r="C171" s="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S171" s="8"/>
    </row>
    <row r="172" spans="1:19" s="6" customFormat="1" ht="15.75" customHeight="1">
      <c r="A172" s="5"/>
      <c r="B172" s="1"/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S172" s="8"/>
    </row>
    <row r="173" spans="1:19" s="6" customFormat="1" ht="15.75" customHeight="1">
      <c r="A173" s="5"/>
      <c r="B173" s="1"/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S173" s="8"/>
    </row>
    <row r="174" spans="1:19" s="6" customFormat="1" ht="15.75" customHeight="1">
      <c r="A174" s="5"/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S174" s="8"/>
    </row>
    <row r="175" spans="1:19" s="6" customFormat="1" ht="15.75" customHeight="1">
      <c r="A175" s="5"/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S175" s="8"/>
    </row>
    <row r="176" spans="1:19" s="6" customFormat="1" ht="15.75" customHeight="1">
      <c r="A176" s="5"/>
      <c r="B176" s="1"/>
      <c r="C176" s="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S176" s="8"/>
    </row>
    <row r="177" spans="1:19" s="6" customFormat="1" ht="15.75" customHeight="1">
      <c r="A177" s="5"/>
      <c r="B177" s="1"/>
      <c r="C177" s="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S177" s="8"/>
    </row>
    <row r="178" spans="1:19" s="6" customFormat="1" ht="15.75" customHeight="1">
      <c r="A178" s="5"/>
      <c r="B178" s="1"/>
      <c r="C178" s="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S178" s="8"/>
    </row>
    <row r="179" spans="1:19" s="6" customFormat="1" ht="15.75" customHeight="1">
      <c r="A179" s="5"/>
      <c r="B179" s="1"/>
      <c r="C179" s="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S179" s="8"/>
    </row>
    <row r="180" spans="1:19" s="6" customFormat="1" ht="15.75" customHeight="1">
      <c r="A180" s="5"/>
      <c r="B180" s="1"/>
      <c r="C180" s="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S180" s="8"/>
    </row>
    <row r="181" spans="1:19" s="6" customFormat="1" ht="15.75" customHeight="1">
      <c r="A181" s="5"/>
      <c r="B181" s="1"/>
      <c r="C181" s="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S181" s="8"/>
    </row>
    <row r="182" spans="1:19" s="6" customFormat="1" ht="15.75" customHeight="1">
      <c r="A182" s="5"/>
      <c r="B182" s="1"/>
      <c r="C182" s="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S182" s="8"/>
    </row>
    <row r="183" spans="1:19" s="6" customFormat="1" ht="15.75" customHeight="1">
      <c r="A183" s="5"/>
      <c r="B183" s="1"/>
      <c r="C183" s="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S183" s="8"/>
    </row>
    <row r="184" spans="1:19" s="6" customFormat="1" ht="15.75" customHeight="1">
      <c r="A184" s="5"/>
      <c r="B184" s="1"/>
      <c r="C184" s="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S184" s="8"/>
    </row>
    <row r="185" spans="1:19" s="6" customFormat="1" ht="15.75" customHeight="1">
      <c r="A185" s="5"/>
      <c r="B185" s="1"/>
      <c r="C185" s="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S185" s="8"/>
    </row>
    <row r="186" spans="1:19" s="6" customFormat="1" ht="15.75" customHeight="1">
      <c r="A186" s="5"/>
      <c r="B186" s="1"/>
      <c r="C186" s="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S186" s="8"/>
    </row>
    <row r="187" spans="1:19" s="6" customFormat="1" ht="15.75" customHeight="1">
      <c r="A187" s="5"/>
      <c r="B187" s="1"/>
      <c r="C187" s="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S187" s="8"/>
    </row>
    <row r="188" spans="1:19" s="6" customFormat="1" ht="15.75" customHeight="1">
      <c r="A188" s="5"/>
      <c r="B188" s="1"/>
      <c r="C188" s="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S188" s="8"/>
    </row>
    <row r="189" spans="1:19" s="6" customFormat="1" ht="15.75" customHeight="1">
      <c r="A189" s="5"/>
      <c r="B189" s="1"/>
      <c r="C189" s="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S189" s="8"/>
    </row>
    <row r="190" spans="1:19" s="6" customFormat="1" ht="15.75" customHeight="1">
      <c r="A190" s="5"/>
      <c r="B190" s="1"/>
      <c r="C190" s="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S190" s="8"/>
    </row>
    <row r="191" spans="1:19" s="6" customFormat="1" ht="15.75" customHeight="1">
      <c r="A191" s="5"/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S191" s="8"/>
    </row>
    <row r="192" spans="1:19" s="6" customFormat="1" ht="15.75" customHeight="1">
      <c r="A192" s="5"/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S192" s="8"/>
    </row>
    <row r="193" spans="1:19" s="6" customFormat="1" ht="15.75" customHeight="1">
      <c r="A193" s="5"/>
      <c r="B193" s="1"/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S193" s="8"/>
    </row>
    <row r="194" spans="1:19" s="6" customFormat="1" ht="15.75" customHeight="1">
      <c r="A194" s="5"/>
      <c r="B194" s="1"/>
      <c r="C194" s="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S194" s="8"/>
    </row>
    <row r="195" spans="1:19" s="6" customFormat="1" ht="15.75" customHeight="1">
      <c r="A195" s="5"/>
      <c r="B195" s="1"/>
      <c r="C195" s="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S195" s="8"/>
    </row>
    <row r="196" spans="1:19" s="6" customFormat="1" ht="15.75" customHeight="1">
      <c r="A196" s="5"/>
      <c r="B196" s="1"/>
      <c r="C196" s="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S196" s="8"/>
    </row>
    <row r="197" spans="1:19" s="6" customFormat="1" ht="15.75" customHeight="1">
      <c r="A197" s="5"/>
      <c r="B197" s="1"/>
      <c r="C197" s="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S197" s="8"/>
    </row>
    <row r="198" spans="1:19" s="6" customFormat="1" ht="15.75" customHeight="1">
      <c r="A198" s="5"/>
      <c r="B198" s="1"/>
      <c r="C198" s="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S198" s="8"/>
    </row>
    <row r="199" spans="1:19" s="6" customFormat="1" ht="15.75" customHeight="1">
      <c r="A199" s="5"/>
      <c r="B199" s="1"/>
      <c r="C199" s="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S199" s="8"/>
    </row>
    <row r="200" spans="1:19" s="6" customFormat="1" ht="15.75" customHeight="1">
      <c r="A200" s="5"/>
      <c r="B200" s="1"/>
      <c r="C200" s="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S200" s="8"/>
    </row>
    <row r="201" spans="1:19" s="6" customFormat="1" ht="15.75" customHeight="1">
      <c r="A201" s="5"/>
      <c r="B201" s="1"/>
      <c r="C201" s="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S201" s="8"/>
    </row>
    <row r="202" spans="1:19" s="6" customFormat="1" ht="15.75" customHeight="1">
      <c r="A202" s="5"/>
      <c r="B202" s="1"/>
      <c r="C202" s="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S202" s="8"/>
    </row>
    <row r="203" spans="1:19" s="6" customFormat="1" ht="15.75" customHeight="1">
      <c r="A203" s="5"/>
      <c r="B203" s="1"/>
      <c r="C203" s="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S203" s="8"/>
    </row>
    <row r="204" spans="1:19" s="6" customFormat="1" ht="15.75" customHeight="1">
      <c r="A204" s="5"/>
      <c r="B204" s="1"/>
      <c r="C204" s="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S204" s="8"/>
    </row>
    <row r="205" spans="1:19" s="6" customFormat="1" ht="15.75" customHeight="1">
      <c r="A205" s="5"/>
      <c r="B205" s="1"/>
      <c r="C205" s="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S205" s="8"/>
    </row>
    <row r="206" spans="1:19" s="6" customFormat="1" ht="15.75" customHeight="1">
      <c r="A206" s="5"/>
      <c r="B206" s="1"/>
      <c r="C206" s="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S206" s="8"/>
    </row>
    <row r="207" spans="1:19" s="6" customFormat="1" ht="15.75" customHeight="1">
      <c r="A207" s="5"/>
      <c r="B207" s="1"/>
      <c r="C207" s="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S207" s="8"/>
    </row>
    <row r="208" spans="1:19" s="6" customFormat="1" ht="15.75" customHeight="1">
      <c r="A208" s="5"/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S208" s="8"/>
    </row>
    <row r="209" spans="1:19" s="6" customFormat="1" ht="15.75" customHeight="1">
      <c r="A209" s="5"/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S209" s="8"/>
    </row>
    <row r="210" spans="1:19" s="6" customFormat="1" ht="15.75" customHeight="1">
      <c r="A210" s="5"/>
      <c r="B210" s="1"/>
      <c r="C210" s="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S210" s="8"/>
    </row>
    <row r="211" spans="1:19" s="6" customFormat="1" ht="15.75" customHeight="1">
      <c r="A211" s="5"/>
      <c r="B211" s="1"/>
      <c r="C211" s="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S211" s="8"/>
    </row>
    <row r="212" spans="1:19" s="6" customFormat="1" ht="15.75" customHeight="1">
      <c r="A212" s="5"/>
      <c r="B212" s="1"/>
      <c r="C212" s="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S212" s="8"/>
    </row>
    <row r="213" spans="1:19" s="6" customFormat="1" ht="15.75" customHeight="1">
      <c r="A213" s="5"/>
      <c r="B213" s="1"/>
      <c r="C213" s="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S213" s="8"/>
    </row>
    <row r="214" spans="1:19" s="6" customFormat="1" ht="15.75" customHeight="1">
      <c r="A214" s="5"/>
      <c r="B214" s="1"/>
      <c r="C214" s="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S214" s="8"/>
    </row>
    <row r="215" spans="1:19" s="6" customFormat="1" ht="15.75" customHeight="1">
      <c r="A215" s="5"/>
      <c r="B215" s="1"/>
      <c r="C215" s="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S215" s="8"/>
    </row>
    <row r="216" spans="1:19" s="6" customFormat="1" ht="15.75" customHeight="1">
      <c r="A216" s="5"/>
      <c r="B216" s="1"/>
      <c r="C216" s="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S216" s="8"/>
    </row>
    <row r="217" spans="1:19" s="6" customFormat="1" ht="15.75" customHeight="1">
      <c r="A217" s="5"/>
      <c r="B217" s="1"/>
      <c r="C217" s="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S217" s="8"/>
    </row>
    <row r="218" spans="1:19" s="6" customFormat="1" ht="15.75" customHeight="1">
      <c r="A218" s="5"/>
      <c r="B218" s="1"/>
      <c r="C218" s="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S218" s="8"/>
    </row>
    <row r="219" spans="1:19" s="6" customFormat="1" ht="15.75" customHeight="1">
      <c r="A219" s="5"/>
      <c r="B219" s="1"/>
      <c r="C219" s="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S219" s="8"/>
    </row>
    <row r="220" spans="1:19" s="6" customFormat="1" ht="15.75" customHeight="1">
      <c r="A220" s="5"/>
      <c r="B220" s="1"/>
      <c r="C220" s="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S220" s="8"/>
    </row>
    <row r="221" spans="1:19" s="6" customFormat="1" ht="15.75" customHeight="1">
      <c r="A221" s="5"/>
      <c r="B221" s="1"/>
      <c r="C221" s="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S221" s="8"/>
    </row>
    <row r="222" spans="1:19" s="6" customFormat="1" ht="15.75" customHeight="1">
      <c r="A222" s="5"/>
      <c r="B222" s="1"/>
      <c r="C222" s="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S222" s="8"/>
    </row>
    <row r="223" spans="1:19" s="6" customFormat="1" ht="15.75" customHeight="1">
      <c r="A223" s="5"/>
      <c r="B223" s="1"/>
      <c r="C223" s="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S223" s="8"/>
    </row>
    <row r="224" spans="1:19" s="6" customFormat="1" ht="15.75" customHeight="1">
      <c r="A224" s="5"/>
      <c r="B224" s="1"/>
      <c r="C224" s="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S224" s="8"/>
    </row>
    <row r="225" spans="1:19" s="6" customFormat="1" ht="15.75" customHeight="1">
      <c r="A225" s="5"/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S225" s="8"/>
    </row>
    <row r="226" spans="1:19" s="6" customFormat="1" ht="15.75" customHeight="1">
      <c r="A226" s="5"/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S226" s="8"/>
    </row>
    <row r="227" spans="1:19" s="6" customFormat="1" ht="15.75" customHeight="1">
      <c r="A227" s="5"/>
      <c r="B227" s="1"/>
      <c r="C227" s="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S227" s="8"/>
    </row>
    <row r="228" spans="1:19" s="6" customFormat="1" ht="15.75" customHeight="1">
      <c r="A228" s="5"/>
      <c r="B228" s="1"/>
      <c r="C228" s="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S228" s="8"/>
    </row>
    <row r="229" spans="1:19" s="6" customFormat="1" ht="15.75" customHeight="1">
      <c r="A229" s="5"/>
      <c r="B229" s="1"/>
      <c r="C229" s="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S229" s="8"/>
    </row>
    <row r="230" spans="1:19" s="6" customFormat="1" ht="15.75" customHeight="1">
      <c r="A230" s="5"/>
      <c r="B230" s="1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S230" s="8"/>
    </row>
    <row r="231" spans="1:19" s="6" customFormat="1" ht="15.75" customHeight="1">
      <c r="A231" s="5"/>
      <c r="B231" s="1"/>
      <c r="C231" s="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S231" s="8"/>
    </row>
    <row r="232" spans="1:19" s="6" customFormat="1" ht="15.75" customHeight="1">
      <c r="A232" s="5"/>
      <c r="B232" s="1"/>
      <c r="C232" s="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S232" s="8"/>
    </row>
    <row r="233" spans="1:19" s="6" customFormat="1" ht="15.75" customHeight="1">
      <c r="A233" s="5"/>
      <c r="B233" s="1"/>
      <c r="C233" s="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S233" s="8"/>
    </row>
    <row r="234" spans="1:19" s="6" customFormat="1" ht="15.75" customHeight="1">
      <c r="A234" s="5"/>
      <c r="B234" s="1"/>
      <c r="C234" s="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S234" s="8"/>
    </row>
    <row r="235" spans="1:19" s="6" customFormat="1" ht="15.75" customHeight="1">
      <c r="A235" s="5"/>
      <c r="B235" s="1"/>
      <c r="C235" s="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S235" s="8"/>
    </row>
    <row r="236" spans="1:19" s="6" customFormat="1" ht="15.75" customHeight="1">
      <c r="A236" s="5"/>
      <c r="B236" s="1"/>
      <c r="C236" s="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S236" s="8"/>
    </row>
    <row r="237" spans="1:19" s="6" customFormat="1" ht="15.75" customHeight="1">
      <c r="A237" s="5"/>
      <c r="B237" s="1"/>
      <c r="C237" s="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S237" s="8"/>
    </row>
    <row r="238" spans="1:19" s="6" customFormat="1" ht="15.75" customHeight="1">
      <c r="A238" s="5"/>
      <c r="B238" s="1"/>
      <c r="C238" s="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S238" s="8"/>
    </row>
    <row r="239" spans="1:19" s="6" customFormat="1" ht="15.75" customHeight="1">
      <c r="A239" s="5"/>
      <c r="B239" s="1"/>
      <c r="C239" s="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S239" s="8"/>
    </row>
    <row r="240" spans="1:19" s="6" customFormat="1" ht="15.75" customHeight="1">
      <c r="A240" s="5"/>
      <c r="B240" s="1"/>
      <c r="C240" s="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S240" s="8"/>
    </row>
    <row r="241" spans="1:19" s="6" customFormat="1" ht="15.75" customHeight="1">
      <c r="A241" s="5"/>
      <c r="B241" s="1"/>
      <c r="C241" s="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S241" s="8"/>
    </row>
    <row r="242" spans="1:19" s="6" customFormat="1" ht="15.75" customHeight="1">
      <c r="A242" s="5"/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S242" s="8"/>
    </row>
    <row r="243" spans="1:19" s="6" customFormat="1" ht="15.75" customHeight="1">
      <c r="A243" s="5"/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S243" s="8"/>
    </row>
    <row r="244" spans="1:19" s="6" customFormat="1" ht="15.75" customHeight="1">
      <c r="A244" s="5"/>
      <c r="B244" s="1"/>
      <c r="C244" s="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S244" s="8"/>
    </row>
    <row r="245" spans="1:19" s="6" customFormat="1" ht="15.75" customHeight="1">
      <c r="A245" s="5"/>
      <c r="B245" s="1"/>
      <c r="C245" s="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S245" s="8"/>
    </row>
    <row r="246" spans="1:19" s="6" customFormat="1" ht="15.75" customHeight="1">
      <c r="A246" s="5"/>
      <c r="B246" s="1"/>
      <c r="C246" s="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S246" s="8"/>
    </row>
    <row r="247" spans="1:19" s="6" customFormat="1" ht="15.75" customHeight="1">
      <c r="A247" s="5"/>
      <c r="B247" s="1"/>
      <c r="C247" s="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S247" s="8"/>
    </row>
    <row r="248" spans="1:19" s="6" customFormat="1" ht="15.75" customHeight="1">
      <c r="A248" s="5"/>
      <c r="B248" s="1"/>
      <c r="C248" s="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S248" s="8"/>
    </row>
    <row r="249" spans="1:19" s="6" customFormat="1" ht="15.75" customHeight="1">
      <c r="A249" s="5"/>
      <c r="B249" s="1"/>
      <c r="C249" s="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S249" s="8"/>
    </row>
    <row r="250" spans="1:19" s="6" customFormat="1" ht="15.75" customHeight="1">
      <c r="A250" s="5"/>
      <c r="B250" s="1"/>
      <c r="C250" s="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S250" s="8"/>
    </row>
    <row r="251" spans="1:19" s="6" customFormat="1" ht="15.75" customHeight="1">
      <c r="A251" s="5"/>
      <c r="B251" s="1"/>
      <c r="C251" s="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S251" s="8"/>
    </row>
    <row r="252" spans="1:19" s="6" customFormat="1" ht="15.75" customHeight="1">
      <c r="A252" s="5"/>
      <c r="B252" s="1"/>
      <c r="C252" s="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S252" s="8"/>
    </row>
    <row r="253" spans="1:19" s="6" customFormat="1" ht="15.75" customHeight="1">
      <c r="A253" s="5"/>
      <c r="B253" s="1"/>
      <c r="C253" s="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S253" s="8"/>
    </row>
    <row r="254" spans="1:19" s="6" customFormat="1" ht="15.75" customHeight="1">
      <c r="A254" s="5"/>
      <c r="B254" s="1"/>
      <c r="C254" s="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S254" s="8"/>
    </row>
    <row r="255" spans="1:19" s="6" customFormat="1" ht="15.75" customHeight="1">
      <c r="A255" s="5"/>
      <c r="B255" s="1"/>
      <c r="C255" s="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S255" s="8"/>
    </row>
    <row r="256" spans="1:19" s="6" customFormat="1" ht="15.75" customHeight="1">
      <c r="A256" s="5"/>
      <c r="B256" s="1"/>
      <c r="C256" s="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S256" s="8"/>
    </row>
    <row r="257" spans="1:19" s="6" customFormat="1" ht="15.75" customHeight="1">
      <c r="A257" s="5"/>
      <c r="B257" s="1"/>
      <c r="C257" s="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S257" s="8"/>
    </row>
    <row r="258" spans="1:19" s="6" customFormat="1" ht="15.75" customHeight="1">
      <c r="A258" s="5"/>
      <c r="B258" s="1"/>
      <c r="C258" s="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S258" s="8"/>
    </row>
    <row r="259" spans="1:19" s="6" customFormat="1" ht="15.75" customHeight="1">
      <c r="A259" s="5"/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S259" s="8"/>
    </row>
    <row r="260" spans="1:19" s="6" customFormat="1" ht="15.75" customHeight="1">
      <c r="A260" s="5"/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S260" s="8"/>
    </row>
    <row r="261" spans="1:19" s="6" customFormat="1" ht="15.75" customHeight="1">
      <c r="A261" s="5"/>
      <c r="B261" s="1"/>
      <c r="C261" s="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S261" s="8"/>
    </row>
    <row r="262" spans="1:19" s="6" customFormat="1" ht="15.75" customHeight="1">
      <c r="A262" s="5"/>
      <c r="B262" s="1"/>
      <c r="C262" s="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S262" s="8"/>
    </row>
    <row r="263" spans="1:19" s="6" customFormat="1" ht="15.75" customHeight="1">
      <c r="A263" s="5"/>
      <c r="B263" s="1"/>
      <c r="C263" s="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S263" s="8"/>
    </row>
    <row r="264" spans="1:19" s="6" customFormat="1" ht="15.75" customHeight="1">
      <c r="A264" s="5"/>
      <c r="B264" s="1"/>
      <c r="C264" s="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S264" s="8"/>
    </row>
    <row r="265" spans="1:19" s="6" customFormat="1" ht="15.75" customHeight="1">
      <c r="A265" s="5"/>
      <c r="B265" s="1"/>
      <c r="C265" s="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S265" s="8"/>
    </row>
    <row r="266" spans="1:19" s="6" customFormat="1" ht="15.75" customHeight="1">
      <c r="A266" s="5"/>
      <c r="B266" s="1"/>
      <c r="C266" s="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S266" s="8"/>
    </row>
    <row r="267" spans="1:19" s="6" customFormat="1" ht="15.75" customHeight="1">
      <c r="A267" s="5"/>
      <c r="B267" s="1"/>
      <c r="C267" s="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S267" s="8"/>
    </row>
    <row r="268" spans="1:19" s="6" customFormat="1" ht="15.75" customHeight="1">
      <c r="A268" s="5"/>
      <c r="B268" s="1"/>
      <c r="C268" s="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S268" s="8"/>
    </row>
    <row r="269" spans="1:19" s="6" customFormat="1" ht="15.75" customHeight="1">
      <c r="A269" s="5"/>
      <c r="B269" s="1"/>
      <c r="C269" s="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S269" s="8"/>
    </row>
    <row r="270" spans="1:19" s="6" customFormat="1" ht="15.75" customHeight="1">
      <c r="A270" s="5"/>
      <c r="B270" s="1"/>
      <c r="C270" s="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S270" s="8"/>
    </row>
    <row r="271" spans="1:19" s="6" customFormat="1" ht="15.75" customHeight="1">
      <c r="A271" s="5"/>
      <c r="B271" s="1"/>
      <c r="C271" s="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S271" s="8"/>
    </row>
    <row r="272" spans="1:19" s="6" customFormat="1" ht="15.75" customHeight="1">
      <c r="A272" s="5"/>
      <c r="B272" s="1"/>
      <c r="C272" s="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S272" s="8"/>
    </row>
    <row r="273" spans="1:19" s="6" customFormat="1" ht="15.75" customHeight="1">
      <c r="A273" s="5"/>
      <c r="B273" s="1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S273" s="8"/>
    </row>
    <row r="274" spans="1:19" s="6" customFormat="1" ht="15.75" customHeight="1">
      <c r="A274" s="5"/>
      <c r="B274" s="1"/>
      <c r="C274" s="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S274" s="8"/>
    </row>
    <row r="275" spans="1:19" s="6" customFormat="1" ht="15.75" customHeight="1">
      <c r="A275" s="5"/>
      <c r="B275" s="1"/>
      <c r="C275" s="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S275" s="8"/>
    </row>
    <row r="276" spans="1:19" s="6" customFormat="1" ht="15.75" customHeight="1">
      <c r="A276" s="5"/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S276" s="8"/>
    </row>
    <row r="277" spans="1:19" s="6" customFormat="1" ht="15.75" customHeight="1">
      <c r="A277" s="5"/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S277" s="8"/>
    </row>
    <row r="278" spans="1:19" s="6" customFormat="1" ht="15.75" customHeight="1">
      <c r="A278" s="5"/>
      <c r="B278" s="1"/>
      <c r="C278" s="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S278" s="8"/>
    </row>
    <row r="279" spans="1:19" s="6" customFormat="1" ht="15.75" customHeight="1">
      <c r="A279" s="5"/>
      <c r="B279" s="1"/>
      <c r="C279" s="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S279" s="8"/>
    </row>
    <row r="280" spans="1:19" s="6" customFormat="1" ht="15.75" customHeight="1">
      <c r="A280" s="5"/>
      <c r="B280" s="1"/>
      <c r="C280" s="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S280" s="8"/>
    </row>
    <row r="281" spans="1:19" s="6" customFormat="1" ht="15.75" customHeight="1">
      <c r="A281" s="5"/>
      <c r="B281" s="1"/>
      <c r="C281" s="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S281" s="8"/>
    </row>
    <row r="282" spans="1:19" s="6" customFormat="1" ht="15.75" customHeight="1">
      <c r="A282" s="5"/>
      <c r="B282" s="1"/>
      <c r="C282" s="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S282" s="8"/>
    </row>
    <row r="283" spans="1:19" s="6" customFormat="1" ht="15.75" customHeight="1">
      <c r="A283" s="5"/>
      <c r="B283" s="1"/>
      <c r="C283" s="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S283" s="8"/>
    </row>
    <row r="284" spans="1:19" s="6" customFormat="1" ht="15.75" customHeight="1">
      <c r="A284" s="5"/>
      <c r="B284" s="1"/>
      <c r="C284" s="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S284" s="8"/>
    </row>
    <row r="285" spans="1:19" s="6" customFormat="1" ht="15.75" customHeight="1">
      <c r="A285" s="5"/>
      <c r="B285" s="1"/>
      <c r="C285" s="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S285" s="8"/>
    </row>
    <row r="286" spans="1:19" s="6" customFormat="1" ht="15.75" customHeight="1">
      <c r="A286" s="5"/>
      <c r="B286" s="1"/>
      <c r="C286" s="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S286" s="8"/>
    </row>
    <row r="287" spans="1:19" s="6" customFormat="1" ht="15.75" customHeight="1">
      <c r="A287" s="5"/>
      <c r="B287" s="1"/>
      <c r="C287" s="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S287" s="8"/>
    </row>
    <row r="288" spans="1:19" s="6" customFormat="1" ht="15.75" customHeight="1">
      <c r="A288" s="5"/>
      <c r="B288" s="1"/>
      <c r="C288" s="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S288" s="8"/>
    </row>
    <row r="289" spans="1:19" s="6" customFormat="1" ht="15.75" customHeight="1">
      <c r="A289" s="5"/>
      <c r="B289" s="1"/>
      <c r="C289" s="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S289" s="8"/>
    </row>
    <row r="290" spans="1:19" s="6" customFormat="1" ht="15.75" customHeight="1">
      <c r="A290" s="5"/>
      <c r="B290" s="1"/>
      <c r="C290" s="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S290" s="8"/>
    </row>
    <row r="291" spans="1:19" s="6" customFormat="1" ht="15.75" customHeight="1">
      <c r="A291" s="5"/>
      <c r="B291" s="1"/>
      <c r="C291" s="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S291" s="8"/>
    </row>
    <row r="292" spans="1:19" s="6" customFormat="1" ht="15.75" customHeight="1">
      <c r="A292" s="5"/>
      <c r="B292" s="1"/>
      <c r="C292" s="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S292" s="8"/>
    </row>
    <row r="293" spans="1:19" s="6" customFormat="1" ht="15.75" customHeight="1">
      <c r="A293" s="5"/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S293" s="8"/>
    </row>
    <row r="294" spans="1:19" s="6" customFormat="1" ht="15.75" customHeight="1">
      <c r="A294" s="5"/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S294" s="8"/>
    </row>
    <row r="295" spans="1:19" s="6" customFormat="1" ht="15.75" customHeight="1">
      <c r="A295" s="5"/>
      <c r="B295" s="1"/>
      <c r="C295" s="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S295" s="8"/>
    </row>
    <row r="296" spans="1:19" s="6" customFormat="1" ht="15.75" customHeight="1">
      <c r="A296" s="5"/>
      <c r="B296" s="1"/>
      <c r="C296" s="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S296" s="8"/>
    </row>
    <row r="297" spans="1:19" s="6" customFormat="1" ht="15.75" customHeight="1">
      <c r="A297" s="5"/>
      <c r="B297" s="1"/>
      <c r="C297" s="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S297" s="8"/>
    </row>
    <row r="298" spans="1:19" s="6" customFormat="1" ht="15.75" customHeight="1">
      <c r="A298" s="5"/>
      <c r="B298" s="1"/>
      <c r="C298" s="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S298" s="8"/>
    </row>
    <row r="299" spans="1:19" s="6" customFormat="1" ht="15.75" customHeight="1">
      <c r="A299" s="5"/>
      <c r="B299" s="1"/>
      <c r="C299" s="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S299" s="8"/>
    </row>
    <row r="300" spans="1:19" s="6" customFormat="1" ht="15.75" customHeight="1">
      <c r="A300" s="5"/>
      <c r="B300" s="1"/>
      <c r="C300" s="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S300" s="8"/>
    </row>
    <row r="301" spans="1:19" s="6" customFormat="1" ht="15.75" customHeight="1">
      <c r="A301" s="5"/>
      <c r="B301" s="1"/>
      <c r="C301" s="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S301" s="8"/>
    </row>
    <row r="302" spans="1:19" s="6" customFormat="1" ht="15.75" customHeight="1">
      <c r="A302" s="5"/>
      <c r="B302" s="1"/>
      <c r="C302" s="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S302" s="8"/>
    </row>
    <row r="303" spans="1:19" s="6" customFormat="1" ht="15.75" customHeight="1">
      <c r="A303" s="5"/>
      <c r="B303" s="1"/>
      <c r="C303" s="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S303" s="8"/>
    </row>
    <row r="304" spans="1:19" s="6" customFormat="1" ht="15.75" customHeight="1">
      <c r="A304" s="5"/>
      <c r="B304" s="1"/>
      <c r="C304" s="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S304" s="8"/>
    </row>
    <row r="305" spans="1:19" s="6" customFormat="1" ht="15.75" customHeight="1">
      <c r="A305" s="5"/>
      <c r="B305" s="1"/>
      <c r="C305" s="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S305" s="8"/>
    </row>
    <row r="306" spans="1:19" s="6" customFormat="1" ht="15.75" customHeight="1">
      <c r="A306" s="5"/>
      <c r="B306" s="1"/>
      <c r="C306" s="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S306" s="8"/>
    </row>
    <row r="307" spans="1:19" s="6" customFormat="1" ht="15.75" customHeight="1">
      <c r="A307" s="5"/>
      <c r="B307" s="1"/>
      <c r="C307" s="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S307" s="8"/>
    </row>
    <row r="308" spans="1:19" s="6" customFormat="1" ht="15.75" customHeight="1">
      <c r="A308" s="5"/>
      <c r="B308" s="1"/>
      <c r="C308" s="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S308" s="8"/>
    </row>
    <row r="309" spans="1:19" s="6" customFormat="1" ht="15.75" customHeight="1">
      <c r="A309" s="5"/>
      <c r="B309" s="1"/>
      <c r="C309" s="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S309" s="8"/>
    </row>
    <row r="310" spans="1:19" s="6" customFormat="1" ht="15.75" customHeight="1">
      <c r="A310" s="5"/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S310" s="8"/>
    </row>
    <row r="311" spans="1:19" s="6" customFormat="1" ht="15.75" customHeight="1">
      <c r="A311" s="5"/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S311" s="8"/>
    </row>
    <row r="312" spans="1:19" s="6" customFormat="1" ht="15.75" customHeight="1">
      <c r="A312" s="5"/>
      <c r="B312" s="1"/>
      <c r="C312" s="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S312" s="8"/>
    </row>
    <row r="313" spans="1:19" s="6" customFormat="1" ht="15.75" customHeight="1">
      <c r="A313" s="5"/>
      <c r="B313" s="1"/>
      <c r="C313" s="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S313" s="8"/>
    </row>
    <row r="314" spans="1:19" s="6" customFormat="1" ht="15.75" customHeight="1">
      <c r="A314" s="5"/>
      <c r="B314" s="1"/>
      <c r="C314" s="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S314" s="8"/>
    </row>
    <row r="315" spans="1:19" s="6" customFormat="1" ht="15.75" customHeight="1">
      <c r="A315" s="5"/>
      <c r="B315" s="1"/>
      <c r="C315" s="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S315" s="8"/>
    </row>
    <row r="316" spans="1:19" s="6" customFormat="1" ht="15.75" customHeight="1">
      <c r="A316" s="5"/>
      <c r="B316" s="1"/>
      <c r="C316" s="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S316" s="8"/>
    </row>
    <row r="317" spans="1:19" s="6" customFormat="1" ht="15.75" customHeight="1">
      <c r="A317" s="5"/>
      <c r="B317" s="1"/>
      <c r="C317" s="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S317" s="8"/>
    </row>
    <row r="318" spans="1:19" s="6" customFormat="1" ht="15.75" customHeight="1">
      <c r="A318" s="5"/>
      <c r="B318" s="1"/>
      <c r="C318" s="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S318" s="8"/>
    </row>
    <row r="319" spans="1:19" s="6" customFormat="1" ht="15.75" customHeight="1">
      <c r="A319" s="5"/>
      <c r="B319" s="1"/>
      <c r="C319" s="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S319" s="8"/>
    </row>
    <row r="320" spans="1:19" s="6" customFormat="1" ht="15.75" customHeight="1">
      <c r="A320" s="5"/>
      <c r="B320" s="1"/>
      <c r="C320" s="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S320" s="8"/>
    </row>
    <row r="321" spans="1:19" s="6" customFormat="1" ht="15.75" customHeight="1">
      <c r="A321" s="5"/>
      <c r="B321" s="1"/>
      <c r="C321" s="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S321" s="8"/>
    </row>
    <row r="322" spans="1:19" s="6" customFormat="1" ht="15.75" customHeight="1">
      <c r="A322" s="5"/>
      <c r="B322" s="1"/>
      <c r="C322" s="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S322" s="8"/>
    </row>
    <row r="323" spans="1:19" s="6" customFormat="1" ht="15.75" customHeight="1">
      <c r="A323" s="5"/>
      <c r="B323" s="1"/>
      <c r="C323" s="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S323" s="8"/>
    </row>
    <row r="324" spans="1:19" s="6" customFormat="1" ht="15.75" customHeight="1">
      <c r="A324" s="5"/>
      <c r="B324" s="1"/>
      <c r="C324" s="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S324" s="8"/>
    </row>
    <row r="325" spans="1:19" s="6" customFormat="1" ht="15.75" customHeight="1">
      <c r="A325" s="5"/>
      <c r="B325" s="1"/>
      <c r="C325" s="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S325" s="8"/>
    </row>
    <row r="326" spans="1:19" s="6" customFormat="1" ht="15.75" customHeight="1">
      <c r="A326" s="5"/>
      <c r="B326" s="1"/>
      <c r="C326" s="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S326" s="8"/>
    </row>
    <row r="327" spans="1:19" s="6" customFormat="1" ht="15.75" customHeight="1">
      <c r="A327" s="5"/>
      <c r="B327" s="1"/>
      <c r="C327" s="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S327" s="8"/>
    </row>
    <row r="328" spans="1:19" s="6" customFormat="1" ht="15.75" customHeight="1">
      <c r="A328" s="5"/>
      <c r="B328" s="1"/>
      <c r="C328" s="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S328" s="8"/>
    </row>
    <row r="329" spans="1:19" s="6" customFormat="1" ht="15.75" customHeight="1">
      <c r="A329" s="5"/>
      <c r="B329" s="1"/>
      <c r="C329" s="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S329" s="8"/>
    </row>
    <row r="330" spans="1:19" s="6" customFormat="1" ht="15.75" customHeight="1">
      <c r="A330" s="5"/>
      <c r="B330" s="1"/>
      <c r="C330" s="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S330" s="8"/>
    </row>
    <row r="331" spans="1:19" s="6" customFormat="1" ht="15.75" customHeight="1">
      <c r="A331" s="5"/>
      <c r="B331" s="1"/>
      <c r="C331" s="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S331" s="8"/>
    </row>
    <row r="332" spans="1:19" s="6" customFormat="1" ht="15.75" customHeight="1">
      <c r="A332" s="5"/>
      <c r="B332" s="1"/>
      <c r="C332" s="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S332" s="8"/>
    </row>
    <row r="333" spans="1:19" s="6" customFormat="1" ht="15.75" customHeight="1">
      <c r="A333" s="5"/>
      <c r="B333" s="1"/>
      <c r="C333" s="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S333" s="8"/>
    </row>
    <row r="334" spans="1:19" s="6" customFormat="1" ht="15.75" customHeight="1">
      <c r="A334" s="5"/>
      <c r="B334" s="1"/>
      <c r="C334" s="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S334" s="8"/>
    </row>
    <row r="335" spans="1:19" s="6" customFormat="1" ht="15.75" customHeight="1">
      <c r="A335" s="5"/>
      <c r="B335" s="1"/>
      <c r="C335" s="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S335" s="8"/>
    </row>
    <row r="336" spans="1:19" s="6" customFormat="1" ht="15.75" customHeight="1">
      <c r="A336" s="5"/>
      <c r="B336" s="1"/>
      <c r="C336" s="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S336" s="8"/>
    </row>
    <row r="337" spans="1:19" s="6" customFormat="1" ht="15.75" customHeight="1">
      <c r="A337" s="5"/>
      <c r="B337" s="1"/>
      <c r="C337" s="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S337" s="8"/>
    </row>
    <row r="338" spans="1:19" s="6" customFormat="1" ht="15.75" customHeight="1">
      <c r="A338" s="5"/>
      <c r="B338" s="1"/>
      <c r="C338" s="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S338" s="8"/>
    </row>
    <row r="339" spans="1:19" s="6" customFormat="1" ht="15.75" customHeight="1">
      <c r="A339" s="5"/>
      <c r="B339" s="1"/>
      <c r="C339" s="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S339" s="8"/>
    </row>
    <row r="340" spans="1:19" s="6" customFormat="1" ht="15.75" customHeight="1">
      <c r="A340" s="5"/>
      <c r="B340" s="1"/>
      <c r="C340" s="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S340" s="8"/>
    </row>
    <row r="341" spans="1:19" s="6" customFormat="1" ht="15.75" customHeight="1">
      <c r="A341" s="5"/>
      <c r="B341" s="1"/>
      <c r="C341" s="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S341" s="8"/>
    </row>
    <row r="342" spans="1:19" s="6" customFormat="1" ht="15.75" customHeight="1">
      <c r="A342" s="5"/>
      <c r="B342" s="1"/>
      <c r="C342" s="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S342" s="8"/>
    </row>
    <row r="343" spans="1:19" s="6" customFormat="1" ht="15.75" customHeight="1">
      <c r="A343" s="5"/>
      <c r="B343" s="1"/>
      <c r="C343" s="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S343" s="8"/>
    </row>
    <row r="344" spans="1:19" s="6" customFormat="1" ht="15.75" customHeight="1">
      <c r="A344" s="5"/>
      <c r="B344" s="1"/>
      <c r="C344" s="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S344" s="8"/>
    </row>
    <row r="345" spans="1:19" s="6" customFormat="1" ht="15.75" customHeight="1">
      <c r="A345" s="5"/>
      <c r="B345" s="1"/>
      <c r="C345" s="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S345" s="8"/>
    </row>
    <row r="346" ht="12.75">
      <c r="S346" s="9"/>
    </row>
    <row r="347" ht="12.75">
      <c r="S347" s="9"/>
    </row>
    <row r="348" ht="12.75">
      <c r="S348" s="9"/>
    </row>
    <row r="349" ht="12.75">
      <c r="S349" s="9"/>
    </row>
    <row r="350" ht="12.75">
      <c r="S350" s="9"/>
    </row>
    <row r="351" ht="12.75">
      <c r="S351" s="9"/>
    </row>
    <row r="352" ht="12.75">
      <c r="S352" s="9"/>
    </row>
    <row r="353" ht="12.75">
      <c r="S353" s="9"/>
    </row>
    <row r="354" ht="12.75">
      <c r="S354" s="9"/>
    </row>
    <row r="355" ht="12.75">
      <c r="S355" s="9"/>
    </row>
    <row r="356" ht="12.75">
      <c r="S356" s="9"/>
    </row>
    <row r="357" ht="12.75">
      <c r="S357" s="9"/>
    </row>
    <row r="358" ht="12.75">
      <c r="S358" s="9"/>
    </row>
    <row r="359" ht="12.75">
      <c r="S359" s="9"/>
    </row>
    <row r="360" ht="12.75">
      <c r="S360" s="9"/>
    </row>
    <row r="361" ht="12.75">
      <c r="S361" s="9"/>
    </row>
    <row r="362" ht="12.75">
      <c r="S362" s="9"/>
    </row>
    <row r="363" ht="12.75">
      <c r="S363" s="9"/>
    </row>
    <row r="364" ht="12.75">
      <c r="S364" s="9"/>
    </row>
    <row r="365" ht="12.75">
      <c r="S365" s="9"/>
    </row>
    <row r="366" ht="12.75">
      <c r="S366" s="9"/>
    </row>
    <row r="367" ht="12.75">
      <c r="S367" s="9"/>
    </row>
    <row r="368" ht="12.75">
      <c r="S368" s="9"/>
    </row>
    <row r="369" ht="12.75">
      <c r="S369" s="9"/>
    </row>
    <row r="370" ht="12.75">
      <c r="S370" s="9"/>
    </row>
    <row r="371" ht="12.75">
      <c r="S371" s="9"/>
    </row>
    <row r="372" ht="12.75">
      <c r="S372" s="9"/>
    </row>
    <row r="373" ht="12.75">
      <c r="S373" s="9"/>
    </row>
    <row r="374" ht="12.75">
      <c r="S374" s="9"/>
    </row>
    <row r="375" ht="12.75">
      <c r="S375" s="9"/>
    </row>
    <row r="376" ht="12.75">
      <c r="S376" s="9"/>
    </row>
    <row r="377" ht="12.75">
      <c r="S377" s="9"/>
    </row>
    <row r="378" ht="12.75">
      <c r="S378" s="9"/>
    </row>
  </sheetData>
  <sheetProtection/>
  <mergeCells count="9">
    <mergeCell ref="P4:Q4"/>
    <mergeCell ref="D4:K4"/>
    <mergeCell ref="N4:O4"/>
    <mergeCell ref="A4:A5"/>
    <mergeCell ref="B4:B5"/>
    <mergeCell ref="C4:C5"/>
    <mergeCell ref="D5:G5"/>
    <mergeCell ref="H5:K5"/>
    <mergeCell ref="L4:M4"/>
  </mergeCells>
  <conditionalFormatting sqref="B74:C102 L74:N102 D7:K7 D103:D155 A7:A102 D8:G102 I8:K102 H8:H154 O7:Q154">
    <cfRule type="expression" priority="1" dxfId="0" stopIfTrue="1">
      <formula>N(#REF!)&gt;=1</formula>
    </cfRule>
  </conditionalFormatting>
  <conditionalFormatting sqref="B7:C73 L7:N73">
    <cfRule type="expression" priority="2" dxfId="0" stopIfTrue="1">
      <formula>N($Y7)&gt;=1</formula>
    </cfRule>
  </conditionalFormatting>
  <printOptions/>
  <pageMargins left="0.16" right="0.18" top="0.984251969" bottom="0.984251969" header="0.4921259845" footer="0.4921259845"/>
  <pageSetup horizontalDpi="600" verticalDpi="600" orientation="landscape" paperSize="9" scale="75" r:id="rId1"/>
  <headerFooter alignWithMargins="0">
    <oddHeader>&amp;Lmis à jour le 29/05/2019
nouveau fichier 2019&amp;C&amp;"Arial,Gras"&amp;12FICHIER OBSTACLES LFRH
issu de :  28GG Mars 2019&amp;RPage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selection activeCell="U12" sqref="U12"/>
    </sheetView>
  </sheetViews>
  <sheetFormatPr defaultColWidth="11.421875" defaultRowHeight="12.75"/>
  <cols>
    <col min="1" max="1" width="4.140625" style="18" bestFit="1" customWidth="1"/>
    <col min="2" max="2" width="4.7109375" style="18" bestFit="1" customWidth="1"/>
    <col min="3" max="3" width="3.28125" style="18" bestFit="1" customWidth="1"/>
    <col min="4" max="4" width="10.8515625" style="18" customWidth="1"/>
    <col min="5" max="5" width="4.57421875" style="18" bestFit="1" customWidth="1"/>
    <col min="6" max="6" width="3.140625" style="18" customWidth="1"/>
    <col min="7" max="7" width="3.00390625" style="18" bestFit="1" customWidth="1"/>
    <col min="8" max="8" width="7.00390625" style="18" bestFit="1" customWidth="1"/>
    <col min="9" max="9" width="11.421875" style="18" customWidth="1"/>
    <col min="10" max="10" width="11.140625" style="28" customWidth="1"/>
    <col min="11" max="11" width="24.00390625" style="28" customWidth="1"/>
    <col min="12" max="12" width="12.140625" style="31" bestFit="1" customWidth="1"/>
    <col min="13" max="13" width="11.57421875" style="31" bestFit="1" customWidth="1"/>
    <col min="14" max="16" width="11.57421875" style="28" customWidth="1"/>
    <col min="17" max="17" width="13.00390625" style="28" bestFit="1" customWidth="1"/>
  </cols>
  <sheetData>
    <row r="1" spans="1:17" ht="12.75">
      <c r="A1" s="27" t="s">
        <v>17</v>
      </c>
      <c r="B1" s="27" t="s">
        <v>11</v>
      </c>
      <c r="C1" s="26" t="s">
        <v>12</v>
      </c>
      <c r="D1" s="26" t="s">
        <v>19</v>
      </c>
      <c r="E1" s="27" t="s">
        <v>20</v>
      </c>
      <c r="F1" s="27" t="s">
        <v>11</v>
      </c>
      <c r="G1" s="26" t="s">
        <v>12</v>
      </c>
      <c r="H1" s="26" t="s">
        <v>19</v>
      </c>
      <c r="I1" s="22"/>
      <c r="J1" s="28" t="s">
        <v>0</v>
      </c>
      <c r="K1" s="28" t="s">
        <v>18</v>
      </c>
      <c r="L1" s="31" t="s">
        <v>21</v>
      </c>
      <c r="M1" s="31" t="s">
        <v>22</v>
      </c>
      <c r="N1" s="31"/>
      <c r="O1" s="31"/>
      <c r="P1" s="31"/>
      <c r="Q1" s="30" t="s">
        <v>23</v>
      </c>
    </row>
    <row r="2" spans="1:17" ht="12.75">
      <c r="A2" s="17" t="s">
        <v>6</v>
      </c>
      <c r="B2" s="23">
        <f>Tableau!E7</f>
        <v>47</v>
      </c>
      <c r="C2" s="25">
        <f>Tableau!F7</f>
        <v>45</v>
      </c>
      <c r="D2" s="24">
        <f>Tableau!G7</f>
        <v>37.9169</v>
      </c>
      <c r="E2" s="51" t="s">
        <v>233</v>
      </c>
      <c r="F2" s="19">
        <f>Tableau!I7</f>
        <v>3</v>
      </c>
      <c r="G2" s="19">
        <f>Tableau!J7</f>
        <v>26</v>
      </c>
      <c r="H2" s="20">
        <f>Tableau!K7</f>
        <v>23.8341</v>
      </c>
      <c r="I2" s="21"/>
      <c r="J2" s="28" t="str">
        <f>Tableau!C7</f>
        <v>RH050</v>
      </c>
      <c r="K2" s="28" t="str">
        <f>Tableau!B7</f>
        <v>POINT DE RÉFÉRENCE</v>
      </c>
      <c r="L2" s="32">
        <f>IF((A2="N"),1,-1)*(B2+C2/60+D2/3600)</f>
        <v>47.76053247222222</v>
      </c>
      <c r="M2" s="32">
        <f>IF((E2="E"),1,-1)*(F2+G2/60+H2/3600)</f>
        <v>-3.439953916666667</v>
      </c>
      <c r="N2" s="29"/>
      <c r="O2" s="29"/>
      <c r="P2" s="29"/>
      <c r="Q2" s="28">
        <f>Tableau!N7</f>
        <v>46.1</v>
      </c>
    </row>
    <row r="3" spans="1:17" ht="12.75">
      <c r="A3" s="17" t="s">
        <v>6</v>
      </c>
      <c r="B3" s="23">
        <f>Tableau!E8</f>
        <v>47</v>
      </c>
      <c r="C3" s="25">
        <f>Tableau!F8</f>
        <v>45</v>
      </c>
      <c r="D3" s="24">
        <f>Tableau!G8</f>
        <v>46.8947</v>
      </c>
      <c r="E3" s="51" t="s">
        <v>233</v>
      </c>
      <c r="F3" s="19">
        <f>Tableau!I8</f>
        <v>3</v>
      </c>
      <c r="G3" s="19">
        <f>Tableau!J8</f>
        <v>25</v>
      </c>
      <c r="H3" s="20">
        <f>Tableau!K8</f>
        <v>43.413</v>
      </c>
      <c r="I3" s="21"/>
      <c r="J3" s="28" t="str">
        <f>Tableau!C8</f>
        <v>RH105</v>
      </c>
      <c r="K3" s="28" t="str">
        <f>Tableau!B8</f>
        <v>SEUIL 25</v>
      </c>
      <c r="L3" s="32">
        <f>IF((A3="N"),1,-1)*(B3+C3/60+D3/3600)</f>
        <v>47.763026305555556</v>
      </c>
      <c r="M3" s="32">
        <f>IF((E3="E"),1,-1)*(F3+G3/60+H3/3600)</f>
        <v>-3.428725833333333</v>
      </c>
      <c r="N3" s="29"/>
      <c r="O3" s="29"/>
      <c r="P3" s="29"/>
      <c r="Q3" s="28">
        <f>Tableau!N8</f>
        <v>41.852</v>
      </c>
    </row>
    <row r="4" spans="1:17" ht="12.75">
      <c r="A4" s="17" t="s">
        <v>6</v>
      </c>
      <c r="B4" s="23">
        <f>Tableau!E9</f>
        <v>47</v>
      </c>
      <c r="C4" s="25">
        <f>Tableau!F9</f>
        <v>45</v>
      </c>
      <c r="D4" s="24">
        <f>Tableau!G9</f>
        <v>45.1496</v>
      </c>
      <c r="E4" s="51" t="s">
        <v>233</v>
      </c>
      <c r="F4" s="19">
        <f>Tableau!I9</f>
        <v>3</v>
      </c>
      <c r="G4" s="19">
        <f>Tableau!J9</f>
        <v>25</v>
      </c>
      <c r="H4" s="20">
        <f>Tableau!K9</f>
        <v>51.281</v>
      </c>
      <c r="J4" s="28" t="str">
        <f>Tableau!C9</f>
        <v>RH106</v>
      </c>
      <c r="K4" s="28" t="str">
        <f>Tableau!B9</f>
        <v>SEUIL DÉCALÉ 25</v>
      </c>
      <c r="L4" s="32">
        <f aca="true" t="shared" si="0" ref="L4:L25">IF((A4="N"),1,-1)*(B4+C4/60+D4/3600)</f>
        <v>47.76254155555556</v>
      </c>
      <c r="M4" s="32">
        <f aca="true" t="shared" si="1" ref="M4:M25">IF((E4="E"),1,-1)*(F4+G4/60+H4/3600)</f>
        <v>-3.4309113888888887</v>
      </c>
      <c r="N4" s="29"/>
      <c r="O4" s="29"/>
      <c r="P4" s="29"/>
      <c r="Q4" s="28">
        <f>Tableau!N9</f>
        <v>42.668</v>
      </c>
    </row>
    <row r="5" spans="1:17" ht="12.75">
      <c r="A5" s="17" t="s">
        <v>6</v>
      </c>
      <c r="B5" s="23">
        <f>Tableau!E10</f>
        <v>47</v>
      </c>
      <c r="C5" s="25">
        <f>Tableau!F10</f>
        <v>45</v>
      </c>
      <c r="D5" s="24">
        <f>Tableau!G10</f>
        <v>47.1396</v>
      </c>
      <c r="E5" s="51" t="s">
        <v>233</v>
      </c>
      <c r="F5" s="19">
        <f>Tableau!I10</f>
        <v>3</v>
      </c>
      <c r="G5" s="19">
        <f>Tableau!J10</f>
        <v>25</v>
      </c>
      <c r="H5" s="20">
        <f>Tableau!K10</f>
        <v>42.3196</v>
      </c>
      <c r="J5" s="28" t="str">
        <f>Tableau!C10</f>
        <v>RH107</v>
      </c>
      <c r="K5" s="28" t="str">
        <f>Tableau!B10</f>
        <v>EXTRÉMITÉ 07</v>
      </c>
      <c r="L5" s="32">
        <f t="shared" si="0"/>
        <v>47.763094333333335</v>
      </c>
      <c r="M5" s="32">
        <f t="shared" si="1"/>
        <v>-3.428422111111111</v>
      </c>
      <c r="N5" s="29"/>
      <c r="O5" s="29"/>
      <c r="P5" s="29"/>
      <c r="Q5" s="28">
        <f>Tableau!N10</f>
        <v>41.647</v>
      </c>
    </row>
    <row r="6" spans="1:17" ht="12.75">
      <c r="A6" s="17" t="s">
        <v>6</v>
      </c>
      <c r="B6" s="23">
        <f>Tableau!E11</f>
        <v>47</v>
      </c>
      <c r="C6" s="25">
        <f>Tableau!F11</f>
        <v>45</v>
      </c>
      <c r="D6" s="24">
        <f>Tableau!G11</f>
        <v>22.5437</v>
      </c>
      <c r="E6" s="51" t="s">
        <v>233</v>
      </c>
      <c r="F6" s="19">
        <f>Tableau!I11</f>
        <v>3</v>
      </c>
      <c r="G6" s="19">
        <f>Tableau!J11</f>
        <v>27</v>
      </c>
      <c r="H6" s="20">
        <f>Tableau!K11</f>
        <v>33.0023</v>
      </c>
      <c r="J6" s="28" t="str">
        <f>Tableau!C11</f>
        <v>RH115</v>
      </c>
      <c r="K6" s="28" t="str">
        <f>Tableau!B11</f>
        <v>SEUIL 07</v>
      </c>
      <c r="L6" s="32">
        <f t="shared" si="0"/>
        <v>47.756262138888886</v>
      </c>
      <c r="M6" s="32">
        <f t="shared" si="1"/>
        <v>-3.459167305555556</v>
      </c>
      <c r="N6" s="29"/>
      <c r="O6" s="29"/>
      <c r="P6" s="29"/>
      <c r="Q6" s="28">
        <f>Tableau!N11</f>
        <v>40.969</v>
      </c>
    </row>
    <row r="7" spans="1:17" ht="12.75">
      <c r="A7" s="17" t="s">
        <v>6</v>
      </c>
      <c r="B7" s="23">
        <f>Tableau!E12</f>
        <v>47</v>
      </c>
      <c r="C7" s="25">
        <f>Tableau!F12</f>
        <v>45</v>
      </c>
      <c r="D7" s="24">
        <f>Tableau!G12</f>
        <v>21.5365</v>
      </c>
      <c r="E7" s="51" t="s">
        <v>233</v>
      </c>
      <c r="F7" s="19">
        <f>Tableau!I12</f>
        <v>3</v>
      </c>
      <c r="G7" s="19">
        <f>Tableau!J12</f>
        <v>27</v>
      </c>
      <c r="H7" s="20">
        <f>Tableau!K12</f>
        <v>37.5575</v>
      </c>
      <c r="J7" s="28" t="str">
        <f>Tableau!C12</f>
        <v>RH117</v>
      </c>
      <c r="K7" s="28" t="str">
        <f>Tableau!B12</f>
        <v>EXTRÉMITÉ 25</v>
      </c>
      <c r="L7" s="32">
        <f t="shared" si="0"/>
        <v>47.75598236111111</v>
      </c>
      <c r="M7" s="32">
        <f t="shared" si="1"/>
        <v>-3.460432638888889</v>
      </c>
      <c r="N7" s="29"/>
      <c r="O7" s="29"/>
      <c r="P7" s="29"/>
      <c r="Q7" s="28">
        <f>Tableau!N12</f>
        <v>39.904</v>
      </c>
    </row>
    <row r="8" spans="1:17" ht="12.75">
      <c r="A8" s="17" t="s">
        <v>6</v>
      </c>
      <c r="B8" s="23">
        <f>Tableau!E13</f>
        <v>47</v>
      </c>
      <c r="C8" s="25">
        <f>Tableau!F13</f>
        <v>46</v>
      </c>
      <c r="D8" s="24">
        <f>Tableau!G13</f>
        <v>14.3242</v>
      </c>
      <c r="E8" s="51" t="s">
        <v>233</v>
      </c>
      <c r="F8" s="19">
        <f>Tableau!I13</f>
        <v>3</v>
      </c>
      <c r="G8" s="19">
        <f>Tableau!J13</f>
        <v>26</v>
      </c>
      <c r="H8" s="20">
        <f>Tableau!K13</f>
        <v>8.2018</v>
      </c>
      <c r="J8" s="28" t="str">
        <f>Tableau!C13</f>
        <v>RH125</v>
      </c>
      <c r="K8" s="28" t="str">
        <f>Tableau!B13</f>
        <v>SEUIL 20</v>
      </c>
      <c r="L8" s="32">
        <f t="shared" si="0"/>
        <v>47.77064561111111</v>
      </c>
      <c r="M8" s="32">
        <f t="shared" si="1"/>
        <v>-3.4356116111111112</v>
      </c>
      <c r="N8" s="29"/>
      <c r="O8" s="29"/>
      <c r="P8" s="29"/>
      <c r="Q8" s="28">
        <f>Tableau!N13</f>
        <v>48.604</v>
      </c>
    </row>
    <row r="9" spans="1:17" ht="12.75">
      <c r="A9" s="17" t="s">
        <v>6</v>
      </c>
      <c r="B9" s="23">
        <f>Tableau!E14</f>
        <v>47</v>
      </c>
      <c r="C9" s="25">
        <f>Tableau!F14</f>
        <v>46</v>
      </c>
      <c r="D9" s="24">
        <f>Tableau!G14</f>
        <v>27.4374</v>
      </c>
      <c r="E9" s="51" t="s">
        <v>233</v>
      </c>
      <c r="F9" s="19">
        <f>Tableau!I14</f>
        <v>3</v>
      </c>
      <c r="G9" s="19">
        <f>Tableau!J14</f>
        <v>26</v>
      </c>
      <c r="H9" s="20">
        <f>Tableau!K14</f>
        <v>2.5707</v>
      </c>
      <c r="J9" s="28" t="str">
        <f>Tableau!C14</f>
        <v>RH127</v>
      </c>
      <c r="K9" s="28" t="str">
        <f>Tableau!B14</f>
        <v>EXTRÉMITÉ 02</v>
      </c>
      <c r="L9" s="32">
        <f t="shared" si="0"/>
        <v>47.774288166666665</v>
      </c>
      <c r="M9" s="32">
        <f t="shared" si="1"/>
        <v>-3.434047416666667</v>
      </c>
      <c r="N9" s="29"/>
      <c r="O9" s="29"/>
      <c r="P9" s="29"/>
      <c r="Q9" s="28">
        <f>Tableau!N14</f>
        <v>51.597</v>
      </c>
    </row>
    <row r="10" spans="1:17" ht="12.75">
      <c r="A10" s="17" t="s">
        <v>6</v>
      </c>
      <c r="B10" s="23">
        <f>Tableau!E15</f>
        <v>47</v>
      </c>
      <c r="C10" s="25">
        <f>Tableau!F15</f>
        <v>45</v>
      </c>
      <c r="D10" s="24">
        <f>Tableau!G15</f>
        <v>22.374</v>
      </c>
      <c r="E10" s="51" t="s">
        <v>233</v>
      </c>
      <c r="F10" s="19">
        <f>Tableau!I15</f>
        <v>3</v>
      </c>
      <c r="G10" s="19">
        <f>Tableau!J15</f>
        <v>26</v>
      </c>
      <c r="H10" s="20">
        <f>Tableau!K15</f>
        <v>30.5104</v>
      </c>
      <c r="J10" s="28" t="str">
        <f>Tableau!C15</f>
        <v>RH135</v>
      </c>
      <c r="K10" s="28" t="str">
        <f>Tableau!B15</f>
        <v>SEUIL 02</v>
      </c>
      <c r="L10" s="32">
        <f t="shared" si="0"/>
        <v>47.756215</v>
      </c>
      <c r="M10" s="32">
        <f t="shared" si="1"/>
        <v>-3.441808444444445</v>
      </c>
      <c r="N10" s="29"/>
      <c r="O10" s="29"/>
      <c r="P10" s="29"/>
      <c r="Q10" s="28">
        <f>Tableau!N15</f>
        <v>43.974</v>
      </c>
    </row>
    <row r="11" spans="1:17" ht="12.75">
      <c r="A11" s="17" t="s">
        <v>6</v>
      </c>
      <c r="B11" s="23">
        <f>Tableau!E16</f>
        <v>47</v>
      </c>
      <c r="C11" s="25">
        <f>Tableau!F16</f>
        <v>45</v>
      </c>
      <c r="D11" s="24">
        <f>Tableau!G16</f>
        <v>21.068</v>
      </c>
      <c r="E11" s="51" t="s">
        <v>233</v>
      </c>
      <c r="F11" s="19">
        <f>Tableau!I16</f>
        <v>3</v>
      </c>
      <c r="G11" s="19">
        <f>Tableau!J16</f>
        <v>27</v>
      </c>
      <c r="H11" s="20">
        <f>Tableau!K16</f>
        <v>39.627</v>
      </c>
      <c r="J11" s="28" t="str">
        <f>Tableau!C16</f>
        <v>RH200-1</v>
      </c>
      <c r="K11" s="28" t="str">
        <f>Tableau!B16</f>
        <v>LOCALIZER</v>
      </c>
      <c r="L11" s="32">
        <f t="shared" si="0"/>
        <v>47.755852222222224</v>
      </c>
      <c r="M11" s="32">
        <f t="shared" si="1"/>
        <v>-3.4610075</v>
      </c>
      <c r="N11" s="29"/>
      <c r="O11" s="29"/>
      <c r="P11" s="29"/>
      <c r="Q11" s="28">
        <f>Tableau!N16</f>
        <v>42.501</v>
      </c>
    </row>
    <row r="12" spans="1:17" ht="12.75">
      <c r="A12" s="17" t="s">
        <v>6</v>
      </c>
      <c r="B12" s="23">
        <f>Tableau!E17</f>
        <v>47</v>
      </c>
      <c r="C12" s="25">
        <f>Tableau!F17</f>
        <v>45</v>
      </c>
      <c r="D12" s="24">
        <f>Tableau!G17</f>
        <v>21.639</v>
      </c>
      <c r="E12" s="51" t="s">
        <v>233</v>
      </c>
      <c r="F12" s="19">
        <f>Tableau!I17</f>
        <v>3</v>
      </c>
      <c r="G12" s="19">
        <f>Tableau!J17</f>
        <v>27</v>
      </c>
      <c r="H12" s="20">
        <f>Tableau!K17</f>
        <v>37.056</v>
      </c>
      <c r="J12" s="28" t="str">
        <f>Tableau!C17</f>
        <v>RH201</v>
      </c>
      <c r="K12" s="28" t="str">
        <f>Tableau!B17</f>
        <v>PLATEFORME CALIBRATION</v>
      </c>
      <c r="L12" s="32">
        <f t="shared" si="0"/>
        <v>47.756010833333335</v>
      </c>
      <c r="M12" s="32">
        <f t="shared" si="1"/>
        <v>-3.4602933333333334</v>
      </c>
      <c r="N12" s="29"/>
      <c r="O12" s="29"/>
      <c r="P12" s="29"/>
      <c r="Q12" s="28">
        <f>Tableau!N17</f>
        <v>39.898</v>
      </c>
    </row>
    <row r="13" spans="1:17" ht="12.75">
      <c r="A13" s="17" t="s">
        <v>6</v>
      </c>
      <c r="B13" s="23">
        <f>Tableau!E18</f>
        <v>47</v>
      </c>
      <c r="C13" s="25">
        <f>Tableau!F18</f>
        <v>45</v>
      </c>
      <c r="D13" s="24">
        <f>Tableau!G18</f>
        <v>21.73</v>
      </c>
      <c r="E13" s="51" t="s">
        <v>233</v>
      </c>
      <c r="F13" s="19">
        <f>Tableau!I18</f>
        <v>3</v>
      </c>
      <c r="G13" s="19">
        <f>Tableau!J18</f>
        <v>27</v>
      </c>
      <c r="H13" s="20">
        <f>Tableau!K18</f>
        <v>37.1</v>
      </c>
      <c r="J13" s="28" t="str">
        <f>Tableau!C18</f>
        <v>RH202</v>
      </c>
      <c r="K13" s="28" t="str">
        <f>Tableau!B18</f>
        <v>PLATEFORME GPS</v>
      </c>
      <c r="L13" s="32">
        <f t="shared" si="0"/>
        <v>47.75603611111111</v>
      </c>
      <c r="M13" s="32">
        <f t="shared" si="1"/>
        <v>-3.4603055555555557</v>
      </c>
      <c r="N13" s="29"/>
      <c r="O13" s="29"/>
      <c r="P13" s="29"/>
      <c r="Q13" s="28">
        <f>Tableau!N18</f>
        <v>39.92</v>
      </c>
    </row>
    <row r="14" spans="1:17" ht="12.75">
      <c r="A14" s="17" t="s">
        <v>6</v>
      </c>
      <c r="B14" s="23">
        <f>Tableau!E19</f>
        <v>47</v>
      </c>
      <c r="C14" s="25">
        <f>Tableau!F19</f>
        <v>45</v>
      </c>
      <c r="D14" s="24">
        <f>Tableau!G19</f>
        <v>46.205</v>
      </c>
      <c r="E14" s="51" t="s">
        <v>233</v>
      </c>
      <c r="F14" s="19">
        <f>Tableau!I19</f>
        <v>3</v>
      </c>
      <c r="G14" s="19">
        <f>Tableau!J19</f>
        <v>26</v>
      </c>
      <c r="H14" s="20">
        <f>Tableau!K19</f>
        <v>6.954</v>
      </c>
      <c r="J14" s="28" t="str">
        <f>Tableau!C19</f>
        <v>RH203-1</v>
      </c>
      <c r="K14" s="28" t="str">
        <f>Tableau!B19</f>
        <v>GLIDE</v>
      </c>
      <c r="L14" s="32">
        <f t="shared" si="0"/>
        <v>47.76283472222222</v>
      </c>
      <c r="M14" s="32">
        <f t="shared" si="1"/>
        <v>-3.4352650000000002</v>
      </c>
      <c r="N14" s="29"/>
      <c r="O14" s="29"/>
      <c r="P14" s="29"/>
      <c r="Q14" s="28">
        <f>Tableau!N19</f>
        <v>59.738</v>
      </c>
    </row>
    <row r="15" spans="1:17" ht="12.75">
      <c r="A15" s="17" t="s">
        <v>6</v>
      </c>
      <c r="B15" s="23">
        <f>Tableau!E20</f>
        <v>47</v>
      </c>
      <c r="C15" s="25">
        <f>Tableau!F20</f>
        <v>45</v>
      </c>
      <c r="D15" s="24">
        <f>Tableau!G20</f>
        <v>41.279</v>
      </c>
      <c r="E15" s="51" t="s">
        <v>233</v>
      </c>
      <c r="F15" s="19">
        <f>Tableau!I20</f>
        <v>3</v>
      </c>
      <c r="G15" s="19">
        <f>Tableau!J20</f>
        <v>26</v>
      </c>
      <c r="H15" s="20">
        <f>Tableau!K20</f>
        <v>28.208</v>
      </c>
      <c r="J15" s="28" t="str">
        <f>Tableau!C20</f>
        <v>RH300-1</v>
      </c>
      <c r="K15" s="28" t="str">
        <f>Tableau!B20</f>
        <v>TACAN</v>
      </c>
      <c r="L15" s="32">
        <f t="shared" si="0"/>
        <v>47.76146638888889</v>
      </c>
      <c r="M15" s="32">
        <f t="shared" si="1"/>
        <v>-3.441168888888889</v>
      </c>
      <c r="N15" s="29"/>
      <c r="O15" s="29"/>
      <c r="P15" s="29"/>
      <c r="Q15" s="28">
        <f>Tableau!N20</f>
        <v>52.055</v>
      </c>
    </row>
    <row r="16" spans="1:17" ht="12.75">
      <c r="A16" s="17" t="s">
        <v>6</v>
      </c>
      <c r="B16" s="23">
        <f>Tableau!E21</f>
        <v>47</v>
      </c>
      <c r="C16" s="25">
        <f>Tableau!F21</f>
        <v>45</v>
      </c>
      <c r="D16" s="24">
        <f>Tableau!G21</f>
        <v>47.534</v>
      </c>
      <c r="E16" s="51" t="s">
        <v>233</v>
      </c>
      <c r="F16" s="19">
        <f>Tableau!I21</f>
        <v>3</v>
      </c>
      <c r="G16" s="19">
        <f>Tableau!J21</f>
        <v>26</v>
      </c>
      <c r="H16" s="20">
        <f>Tableau!K21</f>
        <v>26.501</v>
      </c>
      <c r="J16" s="28" t="str">
        <f>Tableau!C21</f>
        <v>RH301-1</v>
      </c>
      <c r="K16" s="28" t="str">
        <f>Tableau!B21</f>
        <v>NDB</v>
      </c>
      <c r="L16" s="32">
        <f t="shared" si="0"/>
        <v>47.76320388888889</v>
      </c>
      <c r="M16" s="32">
        <f t="shared" si="1"/>
        <v>-3.4406947222222226</v>
      </c>
      <c r="N16" s="29"/>
      <c r="O16" s="29"/>
      <c r="P16" s="29"/>
      <c r="Q16" s="28">
        <f>Tableau!N21</f>
        <v>57.195</v>
      </c>
    </row>
    <row r="17" spans="1:17" ht="12.75">
      <c r="A17" s="17" t="s">
        <v>6</v>
      </c>
      <c r="B17" s="23">
        <f>Tableau!E22</f>
        <v>47</v>
      </c>
      <c r="C17" s="25">
        <f>Tableau!F22</f>
        <v>45</v>
      </c>
      <c r="D17" s="24">
        <f>Tableau!G22</f>
        <v>39.056</v>
      </c>
      <c r="E17" s="51" t="s">
        <v>233</v>
      </c>
      <c r="F17" s="19">
        <f>Tableau!I22</f>
        <v>3</v>
      </c>
      <c r="G17" s="19">
        <f>Tableau!J22</f>
        <v>26</v>
      </c>
      <c r="H17" s="20">
        <f>Tableau!K22</f>
        <v>41.691</v>
      </c>
      <c r="J17" s="28" t="str">
        <f>Tableau!C22</f>
        <v>RH350</v>
      </c>
      <c r="K17" s="28" t="str">
        <f>Tableau!B22</f>
        <v>CENTAURE</v>
      </c>
      <c r="L17" s="32">
        <f t="shared" si="0"/>
        <v>47.76084888888889</v>
      </c>
      <c r="M17" s="32">
        <f t="shared" si="1"/>
        <v>-3.444914166666667</v>
      </c>
      <c r="N17" s="29"/>
      <c r="O17" s="29"/>
      <c r="P17" s="29"/>
      <c r="Q17" s="28">
        <f>Tableau!N22</f>
        <v>60.646</v>
      </c>
    </row>
    <row r="18" spans="1:17" ht="12.75">
      <c r="A18" s="17" t="s">
        <v>6</v>
      </c>
      <c r="B18" s="23">
        <f>Tableau!E23</f>
        <v>47</v>
      </c>
      <c r="C18" s="25">
        <f>Tableau!F23</f>
        <v>45</v>
      </c>
      <c r="D18" s="24">
        <f>Tableau!G23</f>
        <v>39.525</v>
      </c>
      <c r="E18" s="51" t="s">
        <v>233</v>
      </c>
      <c r="F18" s="19">
        <f>Tableau!I23</f>
        <v>3</v>
      </c>
      <c r="G18" s="19">
        <f>Tableau!J23</f>
        <v>26</v>
      </c>
      <c r="H18" s="20">
        <f>Tableau!K23</f>
        <v>31.883</v>
      </c>
      <c r="J18" s="28" t="str">
        <f>Tableau!C23</f>
        <v>RH351</v>
      </c>
      <c r="K18" s="28" t="str">
        <f>Tableau!B23</f>
        <v>PAR</v>
      </c>
      <c r="L18" s="32">
        <f t="shared" si="0"/>
        <v>47.760979166666665</v>
      </c>
      <c r="M18" s="32">
        <f t="shared" si="1"/>
        <v>-3.4421897222222224</v>
      </c>
      <c r="N18" s="29"/>
      <c r="O18" s="29"/>
      <c r="P18" s="29"/>
      <c r="Q18" s="28">
        <f>Tableau!N23</f>
        <v>53.928</v>
      </c>
    </row>
    <row r="19" spans="1:17" ht="12.75">
      <c r="A19" s="17" t="s">
        <v>6</v>
      </c>
      <c r="B19" s="23">
        <f>Tableau!E24</f>
        <v>47</v>
      </c>
      <c r="C19" s="25">
        <f>Tableau!F24</f>
        <v>46</v>
      </c>
      <c r="D19" s="24">
        <f>Tableau!G24</f>
        <v>42.334</v>
      </c>
      <c r="E19" s="51" t="s">
        <v>233</v>
      </c>
      <c r="F19" s="19">
        <f>Tableau!I24</f>
        <v>3</v>
      </c>
      <c r="G19" s="19">
        <f>Tableau!J24</f>
        <v>26</v>
      </c>
      <c r="H19" s="20">
        <f>Tableau!K24</f>
        <v>19.973</v>
      </c>
      <c r="J19" s="28" t="str">
        <f>Tableau!C24</f>
        <v>RH352</v>
      </c>
      <c r="K19" s="28" t="str">
        <f>Tableau!B24</f>
        <v>ANTENNE R35</v>
      </c>
      <c r="L19" s="32">
        <f t="shared" si="0"/>
        <v>47.77842611111111</v>
      </c>
      <c r="M19" s="32">
        <f t="shared" si="1"/>
        <v>-3.438881388888889</v>
      </c>
      <c r="N19" s="29"/>
      <c r="O19" s="29"/>
      <c r="P19" s="29"/>
      <c r="Q19" s="28">
        <f>Tableau!N24</f>
        <v>87.495</v>
      </c>
    </row>
    <row r="20" spans="1:17" ht="12.75">
      <c r="A20" s="17" t="s">
        <v>6</v>
      </c>
      <c r="B20" s="23">
        <f>Tableau!E25</f>
        <v>47</v>
      </c>
      <c r="C20" s="25">
        <f>Tableau!F25</f>
        <v>46</v>
      </c>
      <c r="D20" s="24">
        <f>Tableau!G25</f>
        <v>46.116</v>
      </c>
      <c r="E20" s="51" t="s">
        <v>233</v>
      </c>
      <c r="F20" s="19">
        <f>Tableau!I25</f>
        <v>3</v>
      </c>
      <c r="G20" s="19">
        <f>Tableau!J25</f>
        <v>26</v>
      </c>
      <c r="H20" s="20">
        <f>Tableau!K25</f>
        <v>16.985</v>
      </c>
      <c r="J20" s="28" t="str">
        <f>Tableau!C25</f>
        <v>RH353-1</v>
      </c>
      <c r="K20" s="28" t="str">
        <f>Tableau!B25</f>
        <v>CENTRE D'ÉMISSION</v>
      </c>
      <c r="L20" s="32">
        <f t="shared" si="0"/>
        <v>47.77947666666667</v>
      </c>
      <c r="M20" s="32">
        <f t="shared" si="1"/>
        <v>-3.4380513888888893</v>
      </c>
      <c r="N20" s="29"/>
      <c r="O20" s="29"/>
      <c r="P20" s="29"/>
      <c r="Q20" s="28">
        <f>Tableau!N25</f>
        <v>76.597</v>
      </c>
    </row>
    <row r="21" spans="1:17" ht="12.75">
      <c r="A21" s="17" t="s">
        <v>6</v>
      </c>
      <c r="B21" s="23">
        <f>Tableau!E26</f>
        <v>47</v>
      </c>
      <c r="C21" s="25">
        <f>Tableau!F26</f>
        <v>46</v>
      </c>
      <c r="D21" s="24">
        <f>Tableau!G26</f>
        <v>45.226</v>
      </c>
      <c r="E21" s="51" t="s">
        <v>233</v>
      </c>
      <c r="F21" s="19">
        <f>Tableau!I26</f>
        <v>3</v>
      </c>
      <c r="G21" s="19">
        <f>Tableau!J26</f>
        <v>26</v>
      </c>
      <c r="H21" s="20">
        <f>Tableau!K26</f>
        <v>17.033</v>
      </c>
      <c r="J21" s="28" t="str">
        <f>Tableau!C26</f>
        <v>RH353-2</v>
      </c>
      <c r="K21" s="28" t="str">
        <f>Tableau!B26</f>
        <v>CENTRE D'ÉMISSION</v>
      </c>
      <c r="L21" s="32">
        <f t="shared" si="0"/>
        <v>47.77922944444445</v>
      </c>
      <c r="M21" s="32">
        <f t="shared" si="1"/>
        <v>-3.4380647222222223</v>
      </c>
      <c r="N21" s="29"/>
      <c r="O21" s="29"/>
      <c r="P21" s="29"/>
      <c r="Q21" s="28">
        <f>Tableau!N26</f>
        <v>76.597</v>
      </c>
    </row>
    <row r="22" spans="1:17" ht="12.75">
      <c r="A22" s="17" t="s">
        <v>6</v>
      </c>
      <c r="B22" s="23">
        <f>Tableau!E27</f>
        <v>47</v>
      </c>
      <c r="C22" s="25">
        <f>Tableau!F27</f>
        <v>46</v>
      </c>
      <c r="D22" s="24">
        <f>Tableau!G27</f>
        <v>45.482</v>
      </c>
      <c r="E22" s="51" t="s">
        <v>233</v>
      </c>
      <c r="F22" s="19">
        <f>Tableau!I27</f>
        <v>3</v>
      </c>
      <c r="G22" s="19">
        <f>Tableau!J27</f>
        <v>26</v>
      </c>
      <c r="H22" s="20">
        <f>Tableau!K27</f>
        <v>15.297</v>
      </c>
      <c r="J22" s="28" t="str">
        <f>Tableau!C27</f>
        <v>RH353-3</v>
      </c>
      <c r="K22" s="28" t="str">
        <f>Tableau!B27</f>
        <v>CENTRE D'ÉMISSION</v>
      </c>
      <c r="L22" s="32">
        <f t="shared" si="0"/>
        <v>47.77930055555556</v>
      </c>
      <c r="M22" s="32">
        <f t="shared" si="1"/>
        <v>-3.4375825000000004</v>
      </c>
      <c r="N22" s="29"/>
      <c r="O22" s="29"/>
      <c r="P22" s="29"/>
      <c r="Q22" s="28">
        <f>Tableau!N27</f>
        <v>76.597</v>
      </c>
    </row>
    <row r="23" spans="1:17" ht="12.75">
      <c r="A23" s="17" t="s">
        <v>6</v>
      </c>
      <c r="B23" s="23">
        <f>Tableau!E28</f>
        <v>47</v>
      </c>
      <c r="C23" s="25">
        <f>Tableau!F28</f>
        <v>46</v>
      </c>
      <c r="D23" s="24">
        <f>Tableau!G28</f>
        <v>45.566</v>
      </c>
      <c r="E23" s="51" t="s">
        <v>233</v>
      </c>
      <c r="F23" s="19">
        <f>Tableau!I28</f>
        <v>3</v>
      </c>
      <c r="G23" s="19">
        <f>Tableau!J28</f>
        <v>26</v>
      </c>
      <c r="H23" s="20">
        <f>Tableau!K28</f>
        <v>17.113</v>
      </c>
      <c r="J23" s="28" t="str">
        <f>Tableau!C28</f>
        <v>RH354-1</v>
      </c>
      <c r="K23" s="28" t="str">
        <f>Tableau!B28</f>
        <v>CENTRE D'ÉMISSION</v>
      </c>
      <c r="L23" s="32">
        <f t="shared" si="0"/>
        <v>47.77932388888889</v>
      </c>
      <c r="M23" s="32">
        <f t="shared" si="1"/>
        <v>-3.4380869444444446</v>
      </c>
      <c r="N23" s="29"/>
      <c r="O23" s="29"/>
      <c r="P23" s="29"/>
      <c r="Q23" s="28">
        <f>Tableau!N28</f>
        <v>79.498</v>
      </c>
    </row>
    <row r="24" spans="1:17" ht="12.75">
      <c r="A24" s="17" t="s">
        <v>6</v>
      </c>
      <c r="B24" s="23">
        <f>Tableau!E29</f>
        <v>47</v>
      </c>
      <c r="C24" s="25">
        <f>Tableau!F29</f>
        <v>46</v>
      </c>
      <c r="D24" s="24">
        <f>Tableau!G29</f>
        <v>45.886</v>
      </c>
      <c r="E24" s="51" t="s">
        <v>233</v>
      </c>
      <c r="F24" s="19">
        <f>Tableau!I29</f>
        <v>3</v>
      </c>
      <c r="G24" s="19">
        <f>Tableau!J29</f>
        <v>26</v>
      </c>
      <c r="H24" s="20">
        <f>Tableau!K29</f>
        <v>16.894</v>
      </c>
      <c r="J24" s="28" t="str">
        <f>Tableau!C29</f>
        <v>RH354-2</v>
      </c>
      <c r="K24" s="28" t="str">
        <f>Tableau!B29</f>
        <v>CENTRE D'ÉMISSION</v>
      </c>
      <c r="L24" s="32">
        <f t="shared" si="0"/>
        <v>47.77941277777778</v>
      </c>
      <c r="M24" s="32">
        <f t="shared" si="1"/>
        <v>-3.4380261111111112</v>
      </c>
      <c r="N24" s="29"/>
      <c r="O24" s="29"/>
      <c r="P24" s="29"/>
      <c r="Q24" s="28">
        <f>Tableau!N29</f>
        <v>79.498</v>
      </c>
    </row>
    <row r="25" spans="1:17" ht="12.75">
      <c r="A25" s="17" t="s">
        <v>6</v>
      </c>
      <c r="B25" s="23">
        <f>Tableau!E30</f>
        <v>47</v>
      </c>
      <c r="C25" s="25">
        <f>Tableau!F30</f>
        <v>46</v>
      </c>
      <c r="D25" s="24">
        <f>Tableau!G30</f>
        <v>45.887</v>
      </c>
      <c r="E25" s="51" t="s">
        <v>233</v>
      </c>
      <c r="F25" s="19">
        <f>Tableau!I30</f>
        <v>3</v>
      </c>
      <c r="G25" s="19">
        <f>Tableau!J30</f>
        <v>26</v>
      </c>
      <c r="H25" s="20">
        <f>Tableau!K30</f>
        <v>16.503</v>
      </c>
      <c r="J25" s="28" t="str">
        <f>Tableau!C30</f>
        <v>RH354-3</v>
      </c>
      <c r="K25" s="28" t="str">
        <f>Tableau!B30</f>
        <v>CENTRE D'ÉMISSION</v>
      </c>
      <c r="L25" s="32">
        <f t="shared" si="0"/>
        <v>47.77941305555555</v>
      </c>
      <c r="M25" s="32">
        <f t="shared" si="1"/>
        <v>-3.4379175</v>
      </c>
      <c r="N25" s="29"/>
      <c r="O25" s="29"/>
      <c r="P25" s="29"/>
      <c r="Q25" s="28">
        <f>Tableau!N30</f>
        <v>79.498</v>
      </c>
    </row>
    <row r="26" spans="1:17" ht="12.75">
      <c r="A26" s="17" t="s">
        <v>6</v>
      </c>
      <c r="B26" s="23">
        <f>Tableau!E31</f>
        <v>47</v>
      </c>
      <c r="C26" s="25">
        <f>Tableau!F31</f>
        <v>46</v>
      </c>
      <c r="D26" s="24">
        <f>Tableau!G31</f>
        <v>46.415</v>
      </c>
      <c r="E26" s="51" t="s">
        <v>233</v>
      </c>
      <c r="F26" s="19">
        <f>Tableau!I31</f>
        <v>3</v>
      </c>
      <c r="G26" s="19">
        <f>Tableau!J31</f>
        <v>26</v>
      </c>
      <c r="H26" s="20">
        <f>Tableau!K31</f>
        <v>15.819</v>
      </c>
      <c r="J26" s="28" t="str">
        <f>Tableau!C31</f>
        <v>RH355-1</v>
      </c>
      <c r="K26" s="28" t="str">
        <f>Tableau!B31</f>
        <v>CENTRE D'ÉMISSION</v>
      </c>
      <c r="L26" s="32">
        <f aca="true" t="shared" si="2" ref="L26:L88">IF((A26="N"),1,-1)*(B26+C26/60+D26/3600)</f>
        <v>47.779559722222224</v>
      </c>
      <c r="M26" s="32">
        <f aca="true" t="shared" si="3" ref="M26:M88">IF((E26="E"),1,-1)*(F26+G26/60+H26/3600)</f>
        <v>-3.4377275000000003</v>
      </c>
      <c r="N26" s="29"/>
      <c r="O26" s="29"/>
      <c r="P26" s="29"/>
      <c r="Q26" s="28">
        <f>Tableau!N31</f>
        <v>79.498</v>
      </c>
    </row>
    <row r="27" spans="1:17" ht="12.75">
      <c r="A27" s="17" t="s">
        <v>6</v>
      </c>
      <c r="B27" s="23">
        <f>Tableau!E32</f>
        <v>47</v>
      </c>
      <c r="C27" s="25">
        <f>Tableau!F32</f>
        <v>46</v>
      </c>
      <c r="D27" s="24">
        <f>Tableau!G32</f>
        <v>45.944</v>
      </c>
      <c r="E27" s="51" t="s">
        <v>233</v>
      </c>
      <c r="F27" s="19">
        <f>Tableau!I32</f>
        <v>3</v>
      </c>
      <c r="G27" s="19">
        <f>Tableau!J32</f>
        <v>26</v>
      </c>
      <c r="H27" s="20">
        <f>Tableau!K32</f>
        <v>15.971</v>
      </c>
      <c r="J27" s="28" t="str">
        <f>Tableau!C32</f>
        <v>RH355-2</v>
      </c>
      <c r="K27" s="28" t="str">
        <f>Tableau!B32</f>
        <v>CENTRE D'ÉMISSION</v>
      </c>
      <c r="L27" s="32">
        <f t="shared" si="2"/>
        <v>47.77942888888889</v>
      </c>
      <c r="M27" s="32">
        <f t="shared" si="3"/>
        <v>-3.4377697222222223</v>
      </c>
      <c r="N27" s="29"/>
      <c r="O27" s="29"/>
      <c r="P27" s="29"/>
      <c r="Q27" s="28">
        <f>Tableau!N32</f>
        <v>79.498</v>
      </c>
    </row>
    <row r="28" spans="1:17" ht="12.75">
      <c r="A28" s="17" t="s">
        <v>6</v>
      </c>
      <c r="B28" s="23">
        <f>Tableau!E33</f>
        <v>47</v>
      </c>
      <c r="C28" s="25">
        <f>Tableau!F33</f>
        <v>46</v>
      </c>
      <c r="D28" s="24">
        <f>Tableau!G33</f>
        <v>45.166</v>
      </c>
      <c r="E28" s="51" t="s">
        <v>233</v>
      </c>
      <c r="F28" s="19">
        <f>Tableau!I33</f>
        <v>3</v>
      </c>
      <c r="G28" s="19">
        <f>Tableau!J33</f>
        <v>26</v>
      </c>
      <c r="H28" s="20">
        <f>Tableau!K33</f>
        <v>15.418</v>
      </c>
      <c r="J28" s="28" t="str">
        <f>Tableau!C33</f>
        <v>RH355-3</v>
      </c>
      <c r="K28" s="28" t="str">
        <f>Tableau!B33</f>
        <v>CENTRE D'ÉMISSION</v>
      </c>
      <c r="L28" s="32">
        <f t="shared" si="2"/>
        <v>47.77921277777778</v>
      </c>
      <c r="M28" s="32">
        <f t="shared" si="3"/>
        <v>-3.437616111111111</v>
      </c>
      <c r="N28" s="29"/>
      <c r="O28" s="29"/>
      <c r="P28" s="29"/>
      <c r="Q28" s="28">
        <f>Tableau!N33</f>
        <v>79.498</v>
      </c>
    </row>
    <row r="29" spans="1:17" ht="12.75">
      <c r="A29" s="17" t="s">
        <v>6</v>
      </c>
      <c r="B29" s="23">
        <f>Tableau!E34</f>
        <v>47</v>
      </c>
      <c r="C29" s="25">
        <f>Tableau!F34</f>
        <v>46</v>
      </c>
      <c r="D29" s="24">
        <f>Tableau!G34</f>
        <v>46.314</v>
      </c>
      <c r="E29" s="51" t="s">
        <v>233</v>
      </c>
      <c r="F29" s="19">
        <f>Tableau!I34</f>
        <v>3</v>
      </c>
      <c r="G29" s="19">
        <f>Tableau!J34</f>
        <v>26</v>
      </c>
      <c r="H29" s="20">
        <f>Tableau!K34</f>
        <v>19.277</v>
      </c>
      <c r="J29" s="28" t="str">
        <f>Tableau!C34</f>
        <v>RH356</v>
      </c>
      <c r="K29" s="28" t="str">
        <f>Tableau!B34</f>
        <v>ANTENNE R36</v>
      </c>
      <c r="L29" s="32">
        <f t="shared" si="2"/>
        <v>47.779531666666664</v>
      </c>
      <c r="M29" s="32">
        <f t="shared" si="3"/>
        <v>-3.4386880555555557</v>
      </c>
      <c r="N29" s="29"/>
      <c r="O29" s="29"/>
      <c r="P29" s="29"/>
      <c r="Q29" s="28">
        <f>Tableau!N34</f>
        <v>96.534</v>
      </c>
    </row>
    <row r="30" spans="1:17" ht="12.75">
      <c r="A30" s="17" t="s">
        <v>6</v>
      </c>
      <c r="B30" s="23">
        <f>Tableau!E35</f>
        <v>47</v>
      </c>
      <c r="C30" s="25">
        <f>Tableau!F35</f>
        <v>46</v>
      </c>
      <c r="D30" s="24">
        <f>Tableau!G35</f>
        <v>45.278</v>
      </c>
      <c r="E30" s="51" t="s">
        <v>233</v>
      </c>
      <c r="F30" s="19">
        <f>Tableau!I35</f>
        <v>3</v>
      </c>
      <c r="G30" s="19">
        <f>Tableau!J35</f>
        <v>26</v>
      </c>
      <c r="H30" s="20">
        <f>Tableau!K35</f>
        <v>23.019</v>
      </c>
      <c r="J30" s="28" t="str">
        <f>Tableau!C35</f>
        <v>RH357</v>
      </c>
      <c r="K30" s="28" t="str">
        <f>Tableau!B35</f>
        <v>ANTENNE R38</v>
      </c>
      <c r="L30" s="32">
        <f t="shared" si="2"/>
        <v>47.779243888888885</v>
      </c>
      <c r="M30" s="32">
        <f t="shared" si="3"/>
        <v>-3.4397275</v>
      </c>
      <c r="N30" s="29"/>
      <c r="O30" s="29"/>
      <c r="P30" s="29"/>
      <c r="Q30" s="28">
        <f>Tableau!N35</f>
        <v>94.864</v>
      </c>
    </row>
    <row r="31" spans="1:17" ht="12.75">
      <c r="A31" s="17" t="s">
        <v>6</v>
      </c>
      <c r="B31" s="23">
        <f>Tableau!E36</f>
        <v>47</v>
      </c>
      <c r="C31" s="25">
        <f>Tableau!F36</f>
        <v>46</v>
      </c>
      <c r="D31" s="24">
        <f>Tableau!G36</f>
        <v>36.117</v>
      </c>
      <c r="E31" s="51" t="s">
        <v>233</v>
      </c>
      <c r="F31" s="19">
        <f>Tableau!I36</f>
        <v>3</v>
      </c>
      <c r="G31" s="19">
        <f>Tableau!J36</f>
        <v>26</v>
      </c>
      <c r="H31" s="20">
        <f>Tableau!K36</f>
        <v>28.737</v>
      </c>
      <c r="J31" s="28" t="str">
        <f>Tableau!C36</f>
        <v>RH358</v>
      </c>
      <c r="K31" s="28" t="str">
        <f>Tableau!B36</f>
        <v>ANTENNE R37</v>
      </c>
      <c r="L31" s="32">
        <f t="shared" si="2"/>
        <v>47.77669916666667</v>
      </c>
      <c r="M31" s="32">
        <f t="shared" si="3"/>
        <v>-3.4413158333333334</v>
      </c>
      <c r="N31" s="29"/>
      <c r="O31" s="29"/>
      <c r="P31" s="29"/>
      <c r="Q31" s="28">
        <f>Tableau!N36</f>
        <v>70.942</v>
      </c>
    </row>
    <row r="32" spans="1:17" ht="12.75">
      <c r="A32" s="17" t="s">
        <v>6</v>
      </c>
      <c r="B32" s="23">
        <f>Tableau!E37</f>
        <v>47</v>
      </c>
      <c r="C32" s="25">
        <f>Tableau!F37</f>
        <v>46</v>
      </c>
      <c r="D32" s="24">
        <f>Tableau!G37</f>
        <v>36.8</v>
      </c>
      <c r="E32" s="51" t="s">
        <v>233</v>
      </c>
      <c r="F32" s="19">
        <f>Tableau!I37</f>
        <v>3</v>
      </c>
      <c r="G32" s="19">
        <f>Tableau!J37</f>
        <v>26</v>
      </c>
      <c r="H32" s="20">
        <f>Tableau!K37</f>
        <v>19.796</v>
      </c>
      <c r="J32" s="28" t="str">
        <f>Tableau!C37</f>
        <v>RH359</v>
      </c>
      <c r="K32" s="28" t="str">
        <f>Tableau!B37</f>
        <v>ANTENNE R39</v>
      </c>
      <c r="L32" s="32">
        <f t="shared" si="2"/>
        <v>47.77688888888889</v>
      </c>
      <c r="M32" s="32">
        <f t="shared" si="3"/>
        <v>-3.4388322222222225</v>
      </c>
      <c r="N32" s="29"/>
      <c r="O32" s="29"/>
      <c r="P32" s="29"/>
      <c r="Q32" s="28">
        <f>Tableau!N37</f>
        <v>82.156</v>
      </c>
    </row>
    <row r="33" spans="1:17" ht="12.75">
      <c r="A33" s="17" t="s">
        <v>6</v>
      </c>
      <c r="B33" s="23">
        <f>Tableau!E38</f>
        <v>47</v>
      </c>
      <c r="C33" s="25">
        <f>Tableau!F38</f>
        <v>46</v>
      </c>
      <c r="D33" s="24">
        <f>Tableau!G38</f>
        <v>21.865</v>
      </c>
      <c r="E33" s="51" t="s">
        <v>233</v>
      </c>
      <c r="F33" s="19">
        <f>Tableau!I38</f>
        <v>3</v>
      </c>
      <c r="G33" s="19">
        <f>Tableau!J38</f>
        <v>26</v>
      </c>
      <c r="H33" s="20">
        <f>Tableau!K38</f>
        <v>46.126</v>
      </c>
      <c r="J33" s="28" t="str">
        <f>Tableau!C38</f>
        <v>RH360</v>
      </c>
      <c r="K33" s="28" t="str">
        <f>Tableau!B38</f>
        <v>ANTENNE RAMSÈS</v>
      </c>
      <c r="L33" s="32">
        <f t="shared" si="2"/>
        <v>47.77274027777778</v>
      </c>
      <c r="M33" s="32">
        <f t="shared" si="3"/>
        <v>-3.446146111111111</v>
      </c>
      <c r="N33" s="29"/>
      <c r="O33" s="29"/>
      <c r="P33" s="29"/>
      <c r="Q33" s="28">
        <f>Tableau!N38</f>
        <v>85.873</v>
      </c>
    </row>
    <row r="34" spans="1:17" ht="12.75">
      <c r="A34" s="17" t="s">
        <v>6</v>
      </c>
      <c r="B34" s="23">
        <f>Tableau!E39</f>
        <v>47</v>
      </c>
      <c r="C34" s="25">
        <f>Tableau!F39</f>
        <v>46</v>
      </c>
      <c r="D34" s="24">
        <f>Tableau!G39</f>
        <v>23.165</v>
      </c>
      <c r="E34" s="51" t="s">
        <v>233</v>
      </c>
      <c r="F34" s="19">
        <f>Tableau!I39</f>
        <v>3</v>
      </c>
      <c r="G34" s="19">
        <f>Tableau!J39</f>
        <v>26</v>
      </c>
      <c r="H34" s="20">
        <f>Tableau!K39</f>
        <v>43.996</v>
      </c>
      <c r="J34" s="28" t="str">
        <f>Tableau!C39</f>
        <v>RH361</v>
      </c>
      <c r="K34" s="28" t="str">
        <f>Tableau!B39</f>
        <v>ANTENNE</v>
      </c>
      <c r="L34" s="32">
        <f t="shared" si="2"/>
        <v>47.77310138888889</v>
      </c>
      <c r="M34" s="32">
        <f t="shared" si="3"/>
        <v>-3.445554444444445</v>
      </c>
      <c r="N34" s="29"/>
      <c r="O34" s="29"/>
      <c r="P34" s="29"/>
      <c r="Q34" s="28">
        <f>Tableau!N39</f>
        <v>86.913</v>
      </c>
    </row>
    <row r="35" spans="1:17" ht="12.75">
      <c r="A35" s="17" t="s">
        <v>6</v>
      </c>
      <c r="B35" s="23">
        <f>Tableau!E40</f>
        <v>47</v>
      </c>
      <c r="C35" s="25">
        <f>Tableau!F40</f>
        <v>45</v>
      </c>
      <c r="D35" s="24">
        <f>Tableau!G40</f>
        <v>51.916</v>
      </c>
      <c r="E35" s="51" t="s">
        <v>233</v>
      </c>
      <c r="F35" s="19">
        <f>Tableau!I40</f>
        <v>3</v>
      </c>
      <c r="G35" s="19">
        <f>Tableau!J40</f>
        <v>25</v>
      </c>
      <c r="H35" s="20">
        <f>Tableau!K40</f>
        <v>19.255</v>
      </c>
      <c r="J35" s="28" t="str">
        <f>Tableau!C40</f>
        <v>RH362</v>
      </c>
      <c r="K35" s="28" t="str">
        <f>Tableau!B40</f>
        <v>ANTENNE GONIO. VHF</v>
      </c>
      <c r="L35" s="32">
        <f t="shared" si="2"/>
        <v>47.76442111111111</v>
      </c>
      <c r="M35" s="32">
        <f t="shared" si="3"/>
        <v>-3.4220152777777777</v>
      </c>
      <c r="N35" s="29"/>
      <c r="O35" s="29"/>
      <c r="P35" s="29"/>
      <c r="Q35" s="28">
        <f>Tableau!N40</f>
        <v>42.527</v>
      </c>
    </row>
    <row r="36" spans="1:17" ht="12.75">
      <c r="A36" s="17" t="s">
        <v>6</v>
      </c>
      <c r="B36" s="23">
        <f>Tableau!E41</f>
        <v>47</v>
      </c>
      <c r="C36" s="25">
        <f>Tableau!F41</f>
        <v>45</v>
      </c>
      <c r="D36" s="24">
        <f>Tableau!G41</f>
        <v>51.519</v>
      </c>
      <c r="E36" s="51" t="s">
        <v>233</v>
      </c>
      <c r="F36" s="19">
        <f>Tableau!I41</f>
        <v>3</v>
      </c>
      <c r="G36" s="19">
        <f>Tableau!J41</f>
        <v>25</v>
      </c>
      <c r="H36" s="20">
        <f>Tableau!K41</f>
        <v>21.029</v>
      </c>
      <c r="J36" s="28" t="str">
        <f>Tableau!C41</f>
        <v>RH363</v>
      </c>
      <c r="K36" s="28" t="str">
        <f>Tableau!B41</f>
        <v>ANTENNE GONIO. UHF</v>
      </c>
      <c r="L36" s="32">
        <f t="shared" si="2"/>
        <v>47.76431083333333</v>
      </c>
      <c r="M36" s="32">
        <f t="shared" si="3"/>
        <v>-3.4225080555555554</v>
      </c>
      <c r="N36" s="29"/>
      <c r="O36" s="29"/>
      <c r="P36" s="29"/>
      <c r="Q36" s="28">
        <f>Tableau!N41</f>
        <v>43.263</v>
      </c>
    </row>
    <row r="37" spans="1:17" ht="12.75">
      <c r="A37" s="17" t="s">
        <v>6</v>
      </c>
      <c r="B37" s="23">
        <f>Tableau!E42</f>
        <v>47</v>
      </c>
      <c r="C37" s="25">
        <f>Tableau!F42</f>
        <v>45</v>
      </c>
      <c r="D37" s="24">
        <f>Tableau!G42</f>
        <v>52.269</v>
      </c>
      <c r="E37" s="51" t="s">
        <v>233</v>
      </c>
      <c r="F37" s="19">
        <f>Tableau!I42</f>
        <v>3</v>
      </c>
      <c r="G37" s="19">
        <f>Tableau!J42</f>
        <v>25</v>
      </c>
      <c r="H37" s="20">
        <f>Tableau!K42</f>
        <v>20.438</v>
      </c>
      <c r="J37" s="28" t="str">
        <f>Tableau!C42</f>
        <v>RH364-1</v>
      </c>
      <c r="K37" s="28" t="str">
        <f>Tableau!B42</f>
        <v>ANTENNE GONIO. VHF/UHF</v>
      </c>
      <c r="L37" s="32">
        <f t="shared" si="2"/>
        <v>47.764519166666666</v>
      </c>
      <c r="M37" s="32">
        <f t="shared" si="3"/>
        <v>-3.422343888888889</v>
      </c>
      <c r="N37" s="29"/>
      <c r="O37" s="29"/>
      <c r="P37" s="29"/>
      <c r="Q37" s="28">
        <f>Tableau!N42</f>
        <v>49.463</v>
      </c>
    </row>
    <row r="38" spans="1:17" ht="12.75">
      <c r="A38" s="17" t="s">
        <v>6</v>
      </c>
      <c r="B38" s="23">
        <f>Tableau!E43</f>
        <v>47</v>
      </c>
      <c r="C38" s="25">
        <f>Tableau!F43</f>
        <v>47</v>
      </c>
      <c r="D38" s="24">
        <f>Tableau!G43</f>
        <v>22.787</v>
      </c>
      <c r="E38" s="51" t="s">
        <v>233</v>
      </c>
      <c r="F38" s="19">
        <f>Tableau!I43</f>
        <v>3</v>
      </c>
      <c r="G38" s="19">
        <f>Tableau!J43</f>
        <v>29</v>
      </c>
      <c r="H38" s="20">
        <f>Tableau!K43</f>
        <v>17.907</v>
      </c>
      <c r="J38" s="28" t="str">
        <f>Tableau!C43</f>
        <v>RH900</v>
      </c>
      <c r="K38" s="28" t="str">
        <f>Tableau!B43</f>
        <v>CLOCHER</v>
      </c>
      <c r="L38" s="32">
        <f t="shared" si="2"/>
        <v>47.78966305555555</v>
      </c>
      <c r="M38" s="32">
        <f t="shared" si="3"/>
        <v>-3.4883075</v>
      </c>
      <c r="N38" s="29"/>
      <c r="O38" s="29"/>
      <c r="P38" s="29"/>
      <c r="Q38" s="28">
        <f>Tableau!N43</f>
        <v>97.744</v>
      </c>
    </row>
    <row r="39" spans="1:17" ht="12.75">
      <c r="A39" s="17" t="s">
        <v>6</v>
      </c>
      <c r="B39" s="23">
        <f>Tableau!E44</f>
        <v>47</v>
      </c>
      <c r="C39" s="25">
        <f>Tableau!F44</f>
        <v>46</v>
      </c>
      <c r="D39" s="24">
        <f>Tableau!G44</f>
        <v>30.308</v>
      </c>
      <c r="E39" s="51" t="s">
        <v>233</v>
      </c>
      <c r="F39" s="19">
        <f>Tableau!I44</f>
        <v>3</v>
      </c>
      <c r="G39" s="19">
        <f>Tableau!J44</f>
        <v>30</v>
      </c>
      <c r="H39" s="20">
        <f>Tableau!K44</f>
        <v>56.738</v>
      </c>
      <c r="J39" s="28" t="str">
        <f>Tableau!C44</f>
        <v>RH901</v>
      </c>
      <c r="K39" s="28" t="str">
        <f>Tableau!B44</f>
        <v>CHÂTEAU D'EAU</v>
      </c>
      <c r="L39" s="32">
        <f t="shared" si="2"/>
        <v>47.775085555555556</v>
      </c>
      <c r="M39" s="32">
        <f t="shared" si="3"/>
        <v>-3.5157605555555556</v>
      </c>
      <c r="N39" s="29"/>
      <c r="O39" s="29"/>
      <c r="P39" s="29"/>
      <c r="Q39" s="28">
        <f>Tableau!N44</f>
        <v>81.158</v>
      </c>
    </row>
    <row r="40" spans="1:17" ht="12.75">
      <c r="A40" s="17" t="s">
        <v>6</v>
      </c>
      <c r="B40" s="23">
        <f>Tableau!E45</f>
        <v>47</v>
      </c>
      <c r="C40" s="25">
        <f>Tableau!F45</f>
        <v>45</v>
      </c>
      <c r="D40" s="24">
        <f>Tableau!G45</f>
        <v>0.317</v>
      </c>
      <c r="E40" s="51" t="s">
        <v>233</v>
      </c>
      <c r="F40" s="19">
        <f>Tableau!I45</f>
        <v>3</v>
      </c>
      <c r="G40" s="19">
        <f>Tableau!J45</f>
        <v>29</v>
      </c>
      <c r="H40" s="20">
        <f>Tableau!K45</f>
        <v>12.268</v>
      </c>
      <c r="J40" s="28" t="str">
        <f>Tableau!C45</f>
        <v>RH902</v>
      </c>
      <c r="K40" s="28" t="str">
        <f>Tableau!B45</f>
        <v>ARBRE ISOLÉ</v>
      </c>
      <c r="L40" s="32">
        <f t="shared" si="2"/>
        <v>47.75008805555556</v>
      </c>
      <c r="M40" s="32">
        <f t="shared" si="3"/>
        <v>-3.4867411111111113</v>
      </c>
      <c r="N40" s="29"/>
      <c r="O40" s="29"/>
      <c r="P40" s="29"/>
      <c r="Q40" s="28">
        <f>Tableau!N45</f>
        <v>52.043</v>
      </c>
    </row>
    <row r="41" spans="1:17" ht="12.75">
      <c r="A41" s="17" t="s">
        <v>6</v>
      </c>
      <c r="B41" s="23">
        <f>Tableau!E46</f>
        <v>47</v>
      </c>
      <c r="C41" s="25">
        <f>Tableau!F46</f>
        <v>45</v>
      </c>
      <c r="D41" s="24">
        <f>Tableau!G46</f>
        <v>48.075</v>
      </c>
      <c r="E41" s="51" t="s">
        <v>233</v>
      </c>
      <c r="F41" s="19">
        <f>Tableau!I46</f>
        <v>3</v>
      </c>
      <c r="G41" s="19">
        <f>Tableau!J46</f>
        <v>25</v>
      </c>
      <c r="H41" s="20">
        <f>Tableau!K46</f>
        <v>38.091</v>
      </c>
      <c r="J41" s="28" t="str">
        <f>Tableau!C46</f>
        <v>RH903</v>
      </c>
      <c r="K41" s="28" t="str">
        <f>Tableau!B46</f>
        <v>GABARIT ROUTIER</v>
      </c>
      <c r="L41" s="32">
        <f t="shared" si="2"/>
        <v>47.763354166666666</v>
      </c>
      <c r="M41" s="32">
        <f t="shared" si="3"/>
        <v>-3.4272475</v>
      </c>
      <c r="N41" s="29"/>
      <c r="O41" s="29"/>
      <c r="P41" s="29"/>
      <c r="Q41" s="28">
        <f>Tableau!N46</f>
        <v>39.319</v>
      </c>
    </row>
    <row r="42" spans="1:17" ht="12.75">
      <c r="A42" s="17" t="s">
        <v>6</v>
      </c>
      <c r="B42" s="23">
        <f>Tableau!E47</f>
        <v>47</v>
      </c>
      <c r="C42" s="25">
        <f>Tableau!F47</f>
        <v>44</v>
      </c>
      <c r="D42" s="24">
        <f>Tableau!G47</f>
        <v>9.767</v>
      </c>
      <c r="E42" s="51" t="s">
        <v>233</v>
      </c>
      <c r="F42" s="19">
        <f>Tableau!I47</f>
        <v>3</v>
      </c>
      <c r="G42" s="19">
        <f>Tableau!J47</f>
        <v>28</v>
      </c>
      <c r="H42" s="20">
        <f>Tableau!K47</f>
        <v>3.017</v>
      </c>
      <c r="J42" s="28" t="str">
        <f>Tableau!C47</f>
        <v>RH904</v>
      </c>
      <c r="K42" s="28" t="str">
        <f>Tableau!B47</f>
        <v>CHÂTEAU D'EAU</v>
      </c>
      <c r="L42" s="32">
        <f t="shared" si="2"/>
        <v>47.73604638888889</v>
      </c>
      <c r="M42" s="32">
        <f t="shared" si="3"/>
        <v>-3.4675047222222224</v>
      </c>
      <c r="N42" s="29"/>
      <c r="O42" s="29"/>
      <c r="P42" s="29"/>
      <c r="Q42" s="28">
        <f>Tableau!N47</f>
        <v>91.115</v>
      </c>
    </row>
    <row r="43" spans="1:17" ht="12.75">
      <c r="A43" s="17" t="s">
        <v>6</v>
      </c>
      <c r="B43" s="23">
        <f>Tableau!E48</f>
        <v>47</v>
      </c>
      <c r="C43" s="25">
        <f>Tableau!F48</f>
        <v>44</v>
      </c>
      <c r="D43" s="24">
        <f>Tableau!G48</f>
        <v>11.894</v>
      </c>
      <c r="E43" s="51" t="s">
        <v>233</v>
      </c>
      <c r="F43" s="19">
        <f>Tableau!I48</f>
        <v>3</v>
      </c>
      <c r="G43" s="19">
        <f>Tableau!J48</f>
        <v>25</v>
      </c>
      <c r="H43" s="20">
        <f>Tableau!K48</f>
        <v>40.899</v>
      </c>
      <c r="J43" s="28" t="str">
        <f>Tableau!C48</f>
        <v>RH905</v>
      </c>
      <c r="K43" s="28" t="str">
        <f>Tableau!B48</f>
        <v>CLOCHER</v>
      </c>
      <c r="L43" s="32">
        <f t="shared" si="2"/>
        <v>47.73663722222222</v>
      </c>
      <c r="M43" s="32">
        <f t="shared" si="3"/>
        <v>-3.4280275</v>
      </c>
      <c r="N43" s="29"/>
      <c r="O43" s="29"/>
      <c r="P43" s="29"/>
      <c r="Q43" s="28">
        <f>Tableau!N48</f>
        <v>77.22</v>
      </c>
    </row>
    <row r="44" spans="1:17" ht="12.75">
      <c r="A44" s="17" t="s">
        <v>6</v>
      </c>
      <c r="B44" s="23">
        <f>Tableau!E49</f>
        <v>47</v>
      </c>
      <c r="C44" s="25">
        <f>Tableau!F49</f>
        <v>42</v>
      </c>
      <c r="D44" s="24">
        <f>Tableau!G49</f>
        <v>35.061</v>
      </c>
      <c r="E44" s="51" t="s">
        <v>233</v>
      </c>
      <c r="F44" s="19">
        <f>Tableau!I49</f>
        <v>3</v>
      </c>
      <c r="G44" s="19">
        <f>Tableau!J49</f>
        <v>24</v>
      </c>
      <c r="H44" s="20">
        <f>Tableau!K49</f>
        <v>53.704</v>
      </c>
      <c r="J44" s="28" t="str">
        <f>Tableau!C49</f>
        <v>RH906</v>
      </c>
      <c r="K44" s="28" t="str">
        <f>Tableau!B49</f>
        <v>CHÂTEAU D'EAU</v>
      </c>
      <c r="L44" s="32">
        <f t="shared" si="2"/>
        <v>47.70973916666667</v>
      </c>
      <c r="M44" s="32">
        <f t="shared" si="3"/>
        <v>-3.4149177777777777</v>
      </c>
      <c r="N44" s="29"/>
      <c r="O44" s="29"/>
      <c r="P44" s="29"/>
      <c r="Q44" s="28">
        <f>Tableau!N49</f>
        <v>51.258</v>
      </c>
    </row>
    <row r="45" spans="1:17" ht="12.75">
      <c r="A45" s="17" t="s">
        <v>6</v>
      </c>
      <c r="B45" s="23">
        <f>Tableau!E50</f>
        <v>47</v>
      </c>
      <c r="C45" s="25">
        <f>Tableau!F50</f>
        <v>43</v>
      </c>
      <c r="D45" s="24">
        <f>Tableau!G50</f>
        <v>8.691</v>
      </c>
      <c r="E45" s="51" t="s">
        <v>233</v>
      </c>
      <c r="F45" s="19">
        <f>Tableau!I50</f>
        <v>3</v>
      </c>
      <c r="G45" s="19">
        <f>Tableau!J50</f>
        <v>23</v>
      </c>
      <c r="H45" s="20">
        <f>Tableau!K50</f>
        <v>14.391</v>
      </c>
      <c r="J45" s="28" t="str">
        <f>Tableau!C50</f>
        <v>RH907</v>
      </c>
      <c r="K45" s="28" t="str">
        <f>Tableau!B50</f>
        <v>CHÂTEAU D'EAU</v>
      </c>
      <c r="L45" s="32">
        <f t="shared" si="2"/>
        <v>47.71908083333334</v>
      </c>
      <c r="M45" s="32">
        <f t="shared" si="3"/>
        <v>-3.3873308333333334</v>
      </c>
      <c r="N45" s="29"/>
      <c r="O45" s="29"/>
      <c r="P45" s="29"/>
      <c r="Q45" s="28">
        <f>Tableau!N50</f>
        <v>93.835</v>
      </c>
    </row>
    <row r="46" spans="1:17" ht="12.75">
      <c r="A46" s="17" t="s">
        <v>6</v>
      </c>
      <c r="B46" s="23">
        <f>Tableau!E51</f>
        <v>47</v>
      </c>
      <c r="C46" s="25">
        <f>Tableau!F51</f>
        <v>43</v>
      </c>
      <c r="D46" s="24">
        <f>Tableau!G51</f>
        <v>31.986</v>
      </c>
      <c r="E46" s="51" t="s">
        <v>233</v>
      </c>
      <c r="F46" s="19">
        <f>Tableau!I51</f>
        <v>3</v>
      </c>
      <c r="G46" s="19">
        <f>Tableau!J51</f>
        <v>24</v>
      </c>
      <c r="H46" s="20">
        <f>Tableau!K51</f>
        <v>15.612</v>
      </c>
      <c r="J46" s="28" t="str">
        <f>Tableau!C51</f>
        <v>RH908</v>
      </c>
      <c r="K46" s="28" t="str">
        <f>Tableau!B51</f>
        <v>PYLÔNE</v>
      </c>
      <c r="L46" s="32">
        <f t="shared" si="2"/>
        <v>47.72555166666667</v>
      </c>
      <c r="M46" s="32">
        <f t="shared" si="3"/>
        <v>-3.4043366666666666</v>
      </c>
      <c r="N46" s="29"/>
      <c r="O46" s="29"/>
      <c r="P46" s="29"/>
      <c r="Q46" s="28">
        <f>Tableau!N51</f>
        <v>94.951</v>
      </c>
    </row>
    <row r="47" spans="1:17" ht="12.75">
      <c r="A47" s="17" t="s">
        <v>6</v>
      </c>
      <c r="B47" s="23">
        <f>Tableau!E52</f>
        <v>47</v>
      </c>
      <c r="C47" s="25">
        <f>Tableau!F52</f>
        <v>47</v>
      </c>
      <c r="D47" s="24">
        <f>Tableau!G52</f>
        <v>20.188</v>
      </c>
      <c r="E47" s="51" t="s">
        <v>233</v>
      </c>
      <c r="F47" s="19">
        <f>Tableau!I52</f>
        <v>3</v>
      </c>
      <c r="G47" s="19">
        <f>Tableau!J52</f>
        <v>24</v>
      </c>
      <c r="H47" s="20">
        <f>Tableau!K52</f>
        <v>58.477</v>
      </c>
      <c r="J47" s="28" t="str">
        <f>Tableau!C52</f>
        <v>RH909</v>
      </c>
      <c r="K47" s="28" t="str">
        <f>Tableau!B52</f>
        <v>CLOCHER</v>
      </c>
      <c r="L47" s="32">
        <f t="shared" si="2"/>
        <v>47.78894111111111</v>
      </c>
      <c r="M47" s="32">
        <f t="shared" si="3"/>
        <v>-3.416243611111111</v>
      </c>
      <c r="N47" s="29"/>
      <c r="O47" s="29"/>
      <c r="P47" s="29"/>
      <c r="Q47" s="28">
        <f>Tableau!N52</f>
        <v>90.061</v>
      </c>
    </row>
    <row r="48" spans="1:17" ht="12.75">
      <c r="A48" s="17" t="s">
        <v>6</v>
      </c>
      <c r="B48" s="23">
        <f>Tableau!E53</f>
        <v>47</v>
      </c>
      <c r="C48" s="25">
        <f>Tableau!F53</f>
        <v>48</v>
      </c>
      <c r="D48" s="24">
        <f>Tableau!G53</f>
        <v>24.008</v>
      </c>
      <c r="E48" s="51" t="s">
        <v>233</v>
      </c>
      <c r="F48" s="19">
        <f>Tableau!I53</f>
        <v>3</v>
      </c>
      <c r="G48" s="19">
        <f>Tableau!J53</f>
        <v>26</v>
      </c>
      <c r="H48" s="20">
        <f>Tableau!K53</f>
        <v>27.009</v>
      </c>
      <c r="J48" s="28" t="str">
        <f>Tableau!C53</f>
        <v>RH910</v>
      </c>
      <c r="K48" s="28" t="str">
        <f>Tableau!B53</f>
        <v>CHÂTEAU D'EAU</v>
      </c>
      <c r="L48" s="32">
        <f t="shared" si="2"/>
        <v>47.806668888888886</v>
      </c>
      <c r="M48" s="32">
        <f t="shared" si="3"/>
        <v>-3.4408358333333338</v>
      </c>
      <c r="N48" s="29"/>
      <c r="O48" s="29"/>
      <c r="P48" s="29"/>
      <c r="Q48" s="28">
        <f>Tableau!N53</f>
        <v>125.822</v>
      </c>
    </row>
    <row r="49" spans="1:17" ht="12.75">
      <c r="A49" s="17" t="s">
        <v>6</v>
      </c>
      <c r="B49" s="23">
        <f>Tableau!E54</f>
        <v>47</v>
      </c>
      <c r="C49" s="25">
        <f>Tableau!F54</f>
        <v>46</v>
      </c>
      <c r="D49" s="24">
        <f>Tableau!G54</f>
        <v>57.054</v>
      </c>
      <c r="E49" s="51" t="s">
        <v>233</v>
      </c>
      <c r="F49" s="19">
        <f>Tableau!I54</f>
        <v>3</v>
      </c>
      <c r="G49" s="19">
        <f>Tableau!J54</f>
        <v>26</v>
      </c>
      <c r="H49" s="20">
        <f>Tableau!K54</f>
        <v>4.589</v>
      </c>
      <c r="J49" s="28" t="str">
        <f>Tableau!C54</f>
        <v>RH911</v>
      </c>
      <c r="K49" s="28" t="str">
        <f>Tableau!B54</f>
        <v>CLOCHER</v>
      </c>
      <c r="L49" s="32">
        <f t="shared" si="2"/>
        <v>47.782515</v>
      </c>
      <c r="M49" s="32">
        <f t="shared" si="3"/>
        <v>-3.4346080555555556</v>
      </c>
      <c r="N49" s="29"/>
      <c r="O49" s="29"/>
      <c r="P49" s="29"/>
      <c r="Q49" s="28">
        <f>Tableau!N54</f>
        <v>84.577</v>
      </c>
    </row>
    <row r="50" spans="1:17" ht="12.75">
      <c r="A50" s="17" t="s">
        <v>6</v>
      </c>
      <c r="B50" s="23">
        <f>Tableau!E55</f>
        <v>47</v>
      </c>
      <c r="C50" s="25">
        <f>Tableau!F55</f>
        <v>45</v>
      </c>
      <c r="D50" s="24">
        <f>Tableau!G55</f>
        <v>31.016</v>
      </c>
      <c r="E50" s="51" t="s">
        <v>233</v>
      </c>
      <c r="F50" s="19">
        <f>Tableau!I55</f>
        <v>3</v>
      </c>
      <c r="G50" s="19">
        <f>Tableau!J55</f>
        <v>27</v>
      </c>
      <c r="H50" s="20">
        <f>Tableau!K55</f>
        <v>18.448</v>
      </c>
      <c r="J50" s="28" t="str">
        <f>Tableau!C55</f>
        <v>RH912</v>
      </c>
      <c r="K50" s="28" t="str">
        <f>Tableau!B55</f>
        <v>MÂT MÉTÉO</v>
      </c>
      <c r="L50" s="32">
        <f t="shared" si="2"/>
        <v>47.75861555555556</v>
      </c>
      <c r="M50" s="32">
        <f t="shared" si="3"/>
        <v>-3.4551244444444444</v>
      </c>
      <c r="N50" s="29"/>
      <c r="O50" s="29"/>
      <c r="P50" s="29"/>
      <c r="Q50" s="28">
        <f>Tableau!N55</f>
        <v>49.151</v>
      </c>
    </row>
    <row r="51" spans="1:17" ht="12.75">
      <c r="A51" s="17" t="s">
        <v>6</v>
      </c>
      <c r="B51" s="23">
        <f>Tableau!E56</f>
        <v>47</v>
      </c>
      <c r="C51" s="25">
        <f>Tableau!F56</f>
        <v>45</v>
      </c>
      <c r="D51" s="24">
        <f>Tableau!G56</f>
        <v>30.489</v>
      </c>
      <c r="E51" s="51" t="s">
        <v>233</v>
      </c>
      <c r="F51" s="19">
        <f>Tableau!I56</f>
        <v>3</v>
      </c>
      <c r="G51" s="19">
        <f>Tableau!J56</f>
        <v>27</v>
      </c>
      <c r="H51" s="20">
        <f>Tableau!K56</f>
        <v>18.061</v>
      </c>
      <c r="J51" s="28" t="str">
        <f>Tableau!C56</f>
        <v>RH913</v>
      </c>
      <c r="K51" s="28" t="str">
        <f>Tableau!B56</f>
        <v>DIFFUSOMÈTRE</v>
      </c>
      <c r="L51" s="32">
        <f t="shared" si="2"/>
        <v>47.758469166666664</v>
      </c>
      <c r="M51" s="32">
        <f t="shared" si="3"/>
        <v>-3.4550169444444445</v>
      </c>
      <c r="N51" s="29"/>
      <c r="O51" s="29"/>
      <c r="P51" s="29"/>
      <c r="Q51" s="28">
        <f>Tableau!N56</f>
        <v>44.063</v>
      </c>
    </row>
    <row r="52" spans="1:17" ht="12.75">
      <c r="A52" s="17" t="s">
        <v>6</v>
      </c>
      <c r="B52" s="23">
        <f>Tableau!E57</f>
        <v>47</v>
      </c>
      <c r="C52" s="25">
        <f>Tableau!F57</f>
        <v>45</v>
      </c>
      <c r="D52" s="24">
        <f>Tableau!G57</f>
        <v>28.738</v>
      </c>
      <c r="E52" s="51" t="s">
        <v>233</v>
      </c>
      <c r="F52" s="19">
        <f>Tableau!I57</f>
        <v>3</v>
      </c>
      <c r="G52" s="19">
        <f>Tableau!J57</f>
        <v>27</v>
      </c>
      <c r="H52" s="20">
        <f>Tableau!K57</f>
        <v>25.336</v>
      </c>
      <c r="J52" s="28" t="str">
        <f>Tableau!C57</f>
        <v>RH914</v>
      </c>
      <c r="K52" s="28" t="str">
        <f>Tableau!B57</f>
        <v>MANCHE À AIR</v>
      </c>
      <c r="L52" s="32">
        <f t="shared" si="2"/>
        <v>47.75798277777778</v>
      </c>
      <c r="M52" s="32">
        <f t="shared" si="3"/>
        <v>-3.457037777777778</v>
      </c>
      <c r="N52" s="29"/>
      <c r="O52" s="29"/>
      <c r="P52" s="29"/>
      <c r="Q52" s="28">
        <f>Tableau!N57</f>
        <v>45.876</v>
      </c>
    </row>
    <row r="53" spans="1:17" ht="12.75">
      <c r="A53" s="17" t="s">
        <v>6</v>
      </c>
      <c r="B53" s="23">
        <f>Tableau!E58</f>
        <v>47</v>
      </c>
      <c r="C53" s="25">
        <f>Tableau!F58</f>
        <v>45</v>
      </c>
      <c r="D53" s="24">
        <f>Tableau!G58</f>
        <v>26.026</v>
      </c>
      <c r="E53" s="51" t="s">
        <v>233</v>
      </c>
      <c r="F53" s="19">
        <f>Tableau!I58</f>
        <v>3</v>
      </c>
      <c r="G53" s="19">
        <f>Tableau!J58</f>
        <v>27</v>
      </c>
      <c r="H53" s="20">
        <f>Tableau!K58</f>
        <v>25.249</v>
      </c>
      <c r="J53" s="28" t="str">
        <f>Tableau!C58</f>
        <v>RH915</v>
      </c>
      <c r="K53" s="28" t="str">
        <f>Tableau!B58</f>
        <v>OPTIQUE D'APPONTAGE</v>
      </c>
      <c r="L53" s="32">
        <f t="shared" si="2"/>
        <v>47.75722944444444</v>
      </c>
      <c r="M53" s="32">
        <f t="shared" si="3"/>
        <v>-3.4570136111111114</v>
      </c>
      <c r="N53" s="29"/>
      <c r="O53" s="29"/>
      <c r="P53" s="29"/>
      <c r="Q53" s="28">
        <f>Tableau!N58</f>
        <v>43.237</v>
      </c>
    </row>
    <row r="54" spans="1:17" ht="12.75">
      <c r="A54" s="17" t="s">
        <v>6</v>
      </c>
      <c r="B54" s="23">
        <f>Tableau!E59</f>
        <v>47</v>
      </c>
      <c r="C54" s="25">
        <f>Tableau!F59</f>
        <v>45</v>
      </c>
      <c r="D54" s="24">
        <f>Tableau!G59</f>
        <v>26.945</v>
      </c>
      <c r="E54" s="51" t="s">
        <v>233</v>
      </c>
      <c r="F54" s="19">
        <f>Tableau!I59</f>
        <v>3</v>
      </c>
      <c r="G54" s="19">
        <f>Tableau!J59</f>
        <v>27</v>
      </c>
      <c r="H54" s="20">
        <f>Tableau!K59</f>
        <v>22.286</v>
      </c>
      <c r="J54" s="28" t="str">
        <f>Tableau!C59</f>
        <v>RH916-1</v>
      </c>
      <c r="K54" s="28" t="str">
        <f>Tableau!B59</f>
        <v>ABRI FREIN 07 NORD</v>
      </c>
      <c r="L54" s="32">
        <f t="shared" si="2"/>
        <v>47.75748472222222</v>
      </c>
      <c r="M54" s="32">
        <f t="shared" si="3"/>
        <v>-3.4561905555555557</v>
      </c>
      <c r="N54" s="29"/>
      <c r="O54" s="29"/>
      <c r="P54" s="29"/>
      <c r="Q54" s="28">
        <f>Tableau!N59</f>
        <v>42.577</v>
      </c>
    </row>
    <row r="55" spans="1:17" ht="12.75">
      <c r="A55" s="17" t="s">
        <v>6</v>
      </c>
      <c r="B55" s="23">
        <f>Tableau!E60</f>
        <v>47</v>
      </c>
      <c r="C55" s="25">
        <f>Tableau!F60</f>
        <v>45</v>
      </c>
      <c r="D55" s="24">
        <f>Tableau!G60</f>
        <v>26.778</v>
      </c>
      <c r="E55" s="51" t="s">
        <v>233</v>
      </c>
      <c r="F55" s="19">
        <f>Tableau!I60</f>
        <v>3</v>
      </c>
      <c r="G55" s="19">
        <f>Tableau!J60</f>
        <v>27</v>
      </c>
      <c r="H55" s="20">
        <f>Tableau!K60</f>
        <v>22.206</v>
      </c>
      <c r="J55" s="28" t="str">
        <f>Tableau!C60</f>
        <v>RH916-2</v>
      </c>
      <c r="K55" s="28" t="str">
        <f>Tableau!B60</f>
        <v>ABRI FREIN 07 NORD</v>
      </c>
      <c r="L55" s="32">
        <f t="shared" si="2"/>
        <v>47.75743833333333</v>
      </c>
      <c r="M55" s="32">
        <f t="shared" si="3"/>
        <v>-3.4561683333333337</v>
      </c>
      <c r="N55" s="29"/>
      <c r="O55" s="29"/>
      <c r="P55" s="29"/>
      <c r="Q55" s="28">
        <f>Tableau!N60</f>
        <v>42.577</v>
      </c>
    </row>
    <row r="56" spans="1:17" ht="12.75">
      <c r="A56" s="17" t="s">
        <v>6</v>
      </c>
      <c r="B56" s="23">
        <f>Tableau!E61</f>
        <v>47</v>
      </c>
      <c r="C56" s="25">
        <f>Tableau!F61</f>
        <v>45</v>
      </c>
      <c r="D56" s="24">
        <f>Tableau!G61</f>
        <v>26.745</v>
      </c>
      <c r="E56" s="51" t="s">
        <v>233</v>
      </c>
      <c r="F56" s="19">
        <f>Tableau!I61</f>
        <v>3</v>
      </c>
      <c r="G56" s="19">
        <f>Tableau!J61</f>
        <v>27</v>
      </c>
      <c r="H56" s="20">
        <f>Tableau!K61</f>
        <v>22.354</v>
      </c>
      <c r="J56" s="28" t="str">
        <f>Tableau!C61</f>
        <v>RH916-3</v>
      </c>
      <c r="K56" s="28" t="str">
        <f>Tableau!B61</f>
        <v>ABRI FREIN 07 NORD</v>
      </c>
      <c r="L56" s="32">
        <f t="shared" si="2"/>
        <v>47.75742916666667</v>
      </c>
      <c r="M56" s="32">
        <f t="shared" si="3"/>
        <v>-3.4562094444444447</v>
      </c>
      <c r="N56" s="29"/>
      <c r="O56" s="29"/>
      <c r="P56" s="29"/>
      <c r="Q56" s="28">
        <f>Tableau!N61</f>
        <v>42.577</v>
      </c>
    </row>
    <row r="57" spans="1:17" ht="12.75">
      <c r="A57" s="17" t="s">
        <v>6</v>
      </c>
      <c r="B57" s="23">
        <f>Tableau!E62</f>
        <v>47</v>
      </c>
      <c r="C57" s="25">
        <f>Tableau!F62</f>
        <v>45</v>
      </c>
      <c r="D57" s="24">
        <f>Tableau!G62</f>
        <v>26.912</v>
      </c>
      <c r="E57" s="51" t="s">
        <v>233</v>
      </c>
      <c r="F57" s="19">
        <f>Tableau!I62</f>
        <v>3</v>
      </c>
      <c r="G57" s="19">
        <f>Tableau!J62</f>
        <v>27</v>
      </c>
      <c r="H57" s="20">
        <f>Tableau!K62</f>
        <v>22.435</v>
      </c>
      <c r="J57" s="28" t="str">
        <f>Tableau!C62</f>
        <v>RH916-4</v>
      </c>
      <c r="K57" s="28" t="str">
        <f>Tableau!B62</f>
        <v>ABRI FREIN 07 NORD</v>
      </c>
      <c r="L57" s="32">
        <f t="shared" si="2"/>
        <v>47.75747555555556</v>
      </c>
      <c r="M57" s="32">
        <f t="shared" si="3"/>
        <v>-3.4562319444444447</v>
      </c>
      <c r="N57" s="29"/>
      <c r="O57" s="29"/>
      <c r="P57" s="29"/>
      <c r="Q57" s="28">
        <f>Tableau!N62</f>
        <v>42.577</v>
      </c>
    </row>
    <row r="58" spans="1:17" ht="12.75">
      <c r="A58" s="17" t="s">
        <v>6</v>
      </c>
      <c r="B58" s="23">
        <f>Tableau!E63</f>
        <v>47</v>
      </c>
      <c r="C58" s="25">
        <f>Tableau!F63</f>
        <v>45</v>
      </c>
      <c r="D58" s="24">
        <f>Tableau!G63</f>
        <v>23.456</v>
      </c>
      <c r="E58" s="51" t="s">
        <v>233</v>
      </c>
      <c r="F58" s="19">
        <f>Tableau!I63</f>
        <v>3</v>
      </c>
      <c r="G58" s="19">
        <f>Tableau!J63</f>
        <v>27</v>
      </c>
      <c r="H58" s="20">
        <f>Tableau!K63</f>
        <v>20.638</v>
      </c>
      <c r="J58" s="28" t="str">
        <f>Tableau!C63</f>
        <v>RH917-1</v>
      </c>
      <c r="K58" s="28" t="str">
        <f>Tableau!B63</f>
        <v>ABRI FREIN 07 SUD</v>
      </c>
      <c r="L58" s="32">
        <f t="shared" si="2"/>
        <v>47.75651555555555</v>
      </c>
      <c r="M58" s="32">
        <f t="shared" si="3"/>
        <v>-3.455732777777778</v>
      </c>
      <c r="N58" s="29"/>
      <c r="O58" s="29"/>
      <c r="P58" s="29"/>
      <c r="Q58" s="28">
        <f>Tableau!N63</f>
        <v>42.591</v>
      </c>
    </row>
    <row r="59" spans="1:17" ht="12.75">
      <c r="A59" s="17" t="s">
        <v>6</v>
      </c>
      <c r="B59" s="23">
        <f>Tableau!E64</f>
        <v>47</v>
      </c>
      <c r="C59" s="25">
        <f>Tableau!F64</f>
        <v>45</v>
      </c>
      <c r="D59" s="24">
        <f>Tableau!G64</f>
        <v>23.289</v>
      </c>
      <c r="E59" s="51" t="s">
        <v>233</v>
      </c>
      <c r="F59" s="19">
        <f>Tableau!I64</f>
        <v>3</v>
      </c>
      <c r="G59" s="19">
        <f>Tableau!J64</f>
        <v>27</v>
      </c>
      <c r="H59" s="20">
        <f>Tableau!K64</f>
        <v>20.559</v>
      </c>
      <c r="J59" s="28" t="str">
        <f>Tableau!C64</f>
        <v>RH917-2</v>
      </c>
      <c r="K59" s="28" t="str">
        <f>Tableau!B64</f>
        <v>ABRI FREIN 07 SUD</v>
      </c>
      <c r="L59" s="32">
        <f t="shared" si="2"/>
        <v>47.75646916666667</v>
      </c>
      <c r="M59" s="32">
        <f t="shared" si="3"/>
        <v>-3.4557108333333337</v>
      </c>
      <c r="N59" s="29"/>
      <c r="O59" s="29"/>
      <c r="P59" s="29"/>
      <c r="Q59" s="28">
        <f>Tableau!N64</f>
        <v>42.591</v>
      </c>
    </row>
    <row r="60" spans="1:17" ht="12.75">
      <c r="A60" s="17" t="s">
        <v>6</v>
      </c>
      <c r="B60" s="23">
        <f>Tableau!E65</f>
        <v>47</v>
      </c>
      <c r="C60" s="25">
        <f>Tableau!F65</f>
        <v>45</v>
      </c>
      <c r="D60" s="24">
        <f>Tableau!G65</f>
        <v>23.256</v>
      </c>
      <c r="E60" s="51" t="s">
        <v>233</v>
      </c>
      <c r="F60" s="19">
        <f>Tableau!I65</f>
        <v>3</v>
      </c>
      <c r="G60" s="19">
        <f>Tableau!J65</f>
        <v>27</v>
      </c>
      <c r="H60" s="20">
        <f>Tableau!K65</f>
        <v>20.708</v>
      </c>
      <c r="J60" s="28" t="str">
        <f>Tableau!C65</f>
        <v>RH917-3</v>
      </c>
      <c r="K60" s="28" t="str">
        <f>Tableau!B65</f>
        <v>ABRI FREIN 07 SUD</v>
      </c>
      <c r="L60" s="32">
        <f t="shared" si="2"/>
        <v>47.75646</v>
      </c>
      <c r="M60" s="32">
        <f t="shared" si="3"/>
        <v>-3.4557522222222223</v>
      </c>
      <c r="N60" s="29"/>
      <c r="O60" s="29"/>
      <c r="P60" s="29"/>
      <c r="Q60" s="28">
        <f>Tableau!N65</f>
        <v>42.591</v>
      </c>
    </row>
    <row r="61" spans="1:17" ht="12.75">
      <c r="A61" s="17" t="s">
        <v>6</v>
      </c>
      <c r="B61" s="23">
        <f>Tableau!E66</f>
        <v>47</v>
      </c>
      <c r="C61" s="25">
        <f>Tableau!F66</f>
        <v>45</v>
      </c>
      <c r="D61" s="24">
        <f>Tableau!G66</f>
        <v>23.424</v>
      </c>
      <c r="E61" s="51" t="s">
        <v>233</v>
      </c>
      <c r="F61" s="19">
        <f>Tableau!I66</f>
        <v>3</v>
      </c>
      <c r="G61" s="19">
        <f>Tableau!J66</f>
        <v>27</v>
      </c>
      <c r="H61" s="20">
        <f>Tableau!K66</f>
        <v>20.788</v>
      </c>
      <c r="J61" s="28" t="str">
        <f>Tableau!C66</f>
        <v>RH917-4</v>
      </c>
      <c r="K61" s="28" t="str">
        <f>Tableau!B66</f>
        <v>ABRI FREIN 07 SUD</v>
      </c>
      <c r="L61" s="32">
        <f t="shared" si="2"/>
        <v>47.75650666666667</v>
      </c>
      <c r="M61" s="32">
        <f t="shared" si="3"/>
        <v>-3.4557744444444447</v>
      </c>
      <c r="N61" s="29"/>
      <c r="O61" s="29"/>
      <c r="P61" s="29"/>
      <c r="Q61" s="28">
        <f>Tableau!N66</f>
        <v>42.591</v>
      </c>
    </row>
    <row r="62" spans="1:17" ht="12.75">
      <c r="A62" s="17" t="s">
        <v>6</v>
      </c>
      <c r="B62" s="23">
        <f>Tableau!E67</f>
        <v>47</v>
      </c>
      <c r="C62" s="25">
        <f>Tableau!F67</f>
        <v>45</v>
      </c>
      <c r="D62" s="24">
        <f>Tableau!G67</f>
        <v>22.78</v>
      </c>
      <c r="E62" s="51" t="s">
        <v>233</v>
      </c>
      <c r="F62" s="19">
        <f>Tableau!I67</f>
        <v>3</v>
      </c>
      <c r="G62" s="19">
        <f>Tableau!J67</f>
        <v>27</v>
      </c>
      <c r="H62" s="20">
        <f>Tableau!K67</f>
        <v>40.575</v>
      </c>
      <c r="J62" s="28" t="str">
        <f>Tableau!C67</f>
        <v>RH919-1</v>
      </c>
      <c r="K62" s="28" t="str">
        <f>Tableau!B67</f>
        <v>SHELTER LOCALIZER</v>
      </c>
      <c r="L62" s="32">
        <f t="shared" si="2"/>
        <v>47.75632777777778</v>
      </c>
      <c r="M62" s="32">
        <f t="shared" si="3"/>
        <v>-3.4612708333333333</v>
      </c>
      <c r="N62" s="29"/>
      <c r="O62" s="29"/>
      <c r="P62" s="29"/>
      <c r="Q62" s="28">
        <f>Tableau!N67</f>
        <v>40.478</v>
      </c>
    </row>
    <row r="63" spans="1:17" ht="12.75">
      <c r="A63" s="17" t="s">
        <v>6</v>
      </c>
      <c r="B63" s="23">
        <f>Tableau!E68</f>
        <v>47</v>
      </c>
      <c r="C63" s="25">
        <f>Tableau!F68</f>
        <v>45</v>
      </c>
      <c r="D63" s="24">
        <f>Tableau!G68</f>
        <v>22.653</v>
      </c>
      <c r="E63" s="51" t="s">
        <v>233</v>
      </c>
      <c r="F63" s="19">
        <f>Tableau!I68</f>
        <v>3</v>
      </c>
      <c r="G63" s="19">
        <f>Tableau!J68</f>
        <v>27</v>
      </c>
      <c r="H63" s="20">
        <f>Tableau!K68</f>
        <v>40.516</v>
      </c>
      <c r="J63" s="28" t="str">
        <f>Tableau!C68</f>
        <v>RH919-2</v>
      </c>
      <c r="K63" s="28" t="str">
        <f>Tableau!B68</f>
        <v>SHELTER LOCALIZER</v>
      </c>
      <c r="L63" s="32">
        <f t="shared" si="2"/>
        <v>47.7562925</v>
      </c>
      <c r="M63" s="32">
        <f t="shared" si="3"/>
        <v>-3.4612544444444446</v>
      </c>
      <c r="N63" s="29"/>
      <c r="O63" s="29"/>
      <c r="P63" s="29"/>
      <c r="Q63" s="28">
        <f>Tableau!N68</f>
        <v>40.478</v>
      </c>
    </row>
    <row r="64" spans="1:17" ht="12.75">
      <c r="A64" s="17" t="s">
        <v>6</v>
      </c>
      <c r="B64" s="23">
        <f>Tableau!E69</f>
        <v>47</v>
      </c>
      <c r="C64" s="25">
        <f>Tableau!F69</f>
        <v>45</v>
      </c>
      <c r="D64" s="24">
        <f>Tableau!G69</f>
        <v>22.631</v>
      </c>
      <c r="E64" s="51" t="s">
        <v>233</v>
      </c>
      <c r="F64" s="19">
        <f>Tableau!I69</f>
        <v>3</v>
      </c>
      <c r="G64" s="19">
        <f>Tableau!J69</f>
        <v>27</v>
      </c>
      <c r="H64" s="20">
        <f>Tableau!K69</f>
        <v>40.631</v>
      </c>
      <c r="J64" s="28" t="str">
        <f>Tableau!C69</f>
        <v>RH919-3</v>
      </c>
      <c r="K64" s="28" t="str">
        <f>Tableau!B69</f>
        <v>SHELTER LOCALIZER</v>
      </c>
      <c r="L64" s="32">
        <f t="shared" si="2"/>
        <v>47.75628638888889</v>
      </c>
      <c r="M64" s="32">
        <f t="shared" si="3"/>
        <v>-3.461286388888889</v>
      </c>
      <c r="N64" s="29"/>
      <c r="O64" s="29"/>
      <c r="P64" s="29"/>
      <c r="Q64" s="28">
        <f>Tableau!N69</f>
        <v>40.478</v>
      </c>
    </row>
    <row r="65" spans="1:17" ht="12.75">
      <c r="A65" s="17" t="s">
        <v>6</v>
      </c>
      <c r="B65" s="23">
        <f>Tableau!E70</f>
        <v>47</v>
      </c>
      <c r="C65" s="25">
        <f>Tableau!F70</f>
        <v>45</v>
      </c>
      <c r="D65" s="24">
        <f>Tableau!G70</f>
        <v>22.755</v>
      </c>
      <c r="E65" s="51" t="s">
        <v>233</v>
      </c>
      <c r="F65" s="19">
        <f>Tableau!I70</f>
        <v>3</v>
      </c>
      <c r="G65" s="19">
        <f>Tableau!J70</f>
        <v>27</v>
      </c>
      <c r="H65" s="20">
        <f>Tableau!K70</f>
        <v>40.69</v>
      </c>
      <c r="J65" s="28" t="str">
        <f>Tableau!C70</f>
        <v>RH919-4</v>
      </c>
      <c r="K65" s="28" t="str">
        <f>Tableau!B70</f>
        <v>SHELTER LOCALIZER</v>
      </c>
      <c r="L65" s="32">
        <f t="shared" si="2"/>
        <v>47.756320833333334</v>
      </c>
      <c r="M65" s="32">
        <f t="shared" si="3"/>
        <v>-3.461302777777778</v>
      </c>
      <c r="N65" s="29"/>
      <c r="O65" s="29"/>
      <c r="P65" s="29"/>
      <c r="Q65" s="28">
        <f>Tableau!N70</f>
        <v>40.478</v>
      </c>
    </row>
    <row r="66" spans="1:17" ht="12.75">
      <c r="A66" s="17" t="s">
        <v>6</v>
      </c>
      <c r="B66" s="23">
        <f>Tableau!E71</f>
        <v>47</v>
      </c>
      <c r="C66" s="25">
        <f>Tableau!F71</f>
        <v>45</v>
      </c>
      <c r="D66" s="24">
        <f>Tableau!G71</f>
        <v>29.688</v>
      </c>
      <c r="E66" s="51" t="s">
        <v>233</v>
      </c>
      <c r="F66" s="19">
        <f>Tableau!I71</f>
        <v>3</v>
      </c>
      <c r="G66" s="19">
        <f>Tableau!J71</f>
        <v>27</v>
      </c>
      <c r="H66" s="20">
        <f>Tableau!K71</f>
        <v>31.209</v>
      </c>
      <c r="J66" s="28" t="str">
        <f>Tableau!C71</f>
        <v>RH920-1</v>
      </c>
      <c r="K66" s="28" t="str">
        <f>Tableau!B71</f>
        <v>LIGNE D'ARBRES</v>
      </c>
      <c r="L66" s="32">
        <f t="shared" si="2"/>
        <v>47.758246666666665</v>
      </c>
      <c r="M66" s="32">
        <f t="shared" si="3"/>
        <v>-3.4586691666666667</v>
      </c>
      <c r="N66" s="29"/>
      <c r="O66" s="29"/>
      <c r="P66" s="29"/>
      <c r="Q66" s="28">
        <f>Tableau!N71</f>
        <v>65.194</v>
      </c>
    </row>
    <row r="67" spans="1:17" ht="12.75">
      <c r="A67" s="17" t="s">
        <v>6</v>
      </c>
      <c r="B67" s="23">
        <f>Tableau!E72</f>
        <v>47</v>
      </c>
      <c r="C67" s="25">
        <f>Tableau!F72</f>
        <v>45</v>
      </c>
      <c r="D67" s="24">
        <f>Tableau!G72</f>
        <v>38.259</v>
      </c>
      <c r="E67" s="51" t="s">
        <v>233</v>
      </c>
      <c r="F67" s="19">
        <f>Tableau!I72</f>
        <v>3</v>
      </c>
      <c r="G67" s="19">
        <f>Tableau!J72</f>
        <v>27</v>
      </c>
      <c r="H67" s="20">
        <f>Tableau!K72</f>
        <v>24.764</v>
      </c>
      <c r="J67" s="28" t="str">
        <f>Tableau!C72</f>
        <v>RH920-2</v>
      </c>
      <c r="K67" s="28" t="str">
        <f>Tableau!B72</f>
        <v>LIGNE D'ARBRES</v>
      </c>
      <c r="L67" s="32">
        <f t="shared" si="2"/>
        <v>47.7606275</v>
      </c>
      <c r="M67" s="32">
        <f t="shared" si="3"/>
        <v>-3.4568788888888893</v>
      </c>
      <c r="N67" s="29"/>
      <c r="O67" s="29"/>
      <c r="P67" s="29"/>
      <c r="Q67" s="28">
        <f>Tableau!N72</f>
        <v>65.194</v>
      </c>
    </row>
    <row r="68" spans="1:17" ht="12.75">
      <c r="A68" s="17" t="s">
        <v>6</v>
      </c>
      <c r="B68" s="23">
        <f>Tableau!E73</f>
        <v>47</v>
      </c>
      <c r="C68" s="25">
        <f>Tableau!F73</f>
        <v>44</v>
      </c>
      <c r="D68" s="24">
        <f>Tableau!G73</f>
        <v>58.543</v>
      </c>
      <c r="E68" s="51" t="s">
        <v>233</v>
      </c>
      <c r="F68" s="19">
        <f>Tableau!I73</f>
        <v>3</v>
      </c>
      <c r="G68" s="19">
        <f>Tableau!J73</f>
        <v>23</v>
      </c>
      <c r="H68" s="20">
        <f>Tableau!K73</f>
        <v>51.936</v>
      </c>
      <c r="J68" s="28" t="str">
        <f>Tableau!C73</f>
        <v>RH921</v>
      </c>
      <c r="K68" s="28" t="str">
        <f>Tableau!B73</f>
        <v>CHÂTEAU D'EAU</v>
      </c>
      <c r="L68" s="32">
        <f t="shared" si="2"/>
        <v>47.74959527777778</v>
      </c>
      <c r="M68" s="32">
        <f t="shared" si="3"/>
        <v>-3.39776</v>
      </c>
      <c r="N68" s="29"/>
      <c r="O68" s="29"/>
      <c r="P68" s="29"/>
      <c r="Q68" s="28">
        <f>Tableau!N73</f>
        <v>100.188</v>
      </c>
    </row>
    <row r="69" spans="1:17" ht="12.75">
      <c r="A69" s="17" t="s">
        <v>6</v>
      </c>
      <c r="B69" s="23">
        <f>Tableau!E74</f>
        <v>47</v>
      </c>
      <c r="C69" s="25">
        <f>Tableau!F74</f>
        <v>45</v>
      </c>
      <c r="D69" s="24">
        <f>Tableau!G74</f>
        <v>41.338</v>
      </c>
      <c r="E69" s="51" t="s">
        <v>233</v>
      </c>
      <c r="F69" s="19">
        <f>Tableau!I74</f>
        <v>3</v>
      </c>
      <c r="G69" s="19">
        <f>Tableau!J74</f>
        <v>26</v>
      </c>
      <c r="H69" s="20">
        <f>Tableau!K74</f>
        <v>44.662</v>
      </c>
      <c r="J69" s="28" t="str">
        <f>Tableau!C74</f>
        <v>RH922-1</v>
      </c>
      <c r="K69" s="28" t="str">
        <f>Tableau!B74</f>
        <v>BÂTIMENT ÉLECTRIQUE</v>
      </c>
      <c r="L69" s="32">
        <f t="shared" si="2"/>
        <v>47.76148277777778</v>
      </c>
      <c r="M69" s="32">
        <f t="shared" si="3"/>
        <v>-3.4457394444444445</v>
      </c>
      <c r="N69" s="29"/>
      <c r="O69" s="29"/>
      <c r="P69" s="29"/>
      <c r="Q69" s="28">
        <f>Tableau!N74</f>
        <v>51.235</v>
      </c>
    </row>
    <row r="70" spans="1:17" ht="12.75">
      <c r="A70" s="17" t="s">
        <v>6</v>
      </c>
      <c r="B70" s="23">
        <f>Tableau!E75</f>
        <v>47</v>
      </c>
      <c r="C70" s="25">
        <f>Tableau!F75</f>
        <v>45</v>
      </c>
      <c r="D70" s="24">
        <f>Tableau!G75</f>
        <v>41.059</v>
      </c>
      <c r="E70" s="51" t="s">
        <v>233</v>
      </c>
      <c r="F70" s="19">
        <f>Tableau!I75</f>
        <v>3</v>
      </c>
      <c r="G70" s="19">
        <f>Tableau!J75</f>
        <v>26</v>
      </c>
      <c r="H70" s="20">
        <f>Tableau!K75</f>
        <v>44.527</v>
      </c>
      <c r="J70" s="28" t="str">
        <f>Tableau!C75</f>
        <v>RH922-2</v>
      </c>
      <c r="K70" s="28" t="str">
        <f>Tableau!B75</f>
        <v>BÂTIMENT ÉLECTRIQUE</v>
      </c>
      <c r="L70" s="32">
        <f t="shared" si="2"/>
        <v>47.761405277777776</v>
      </c>
      <c r="M70" s="32">
        <f t="shared" si="3"/>
        <v>-3.4457019444444446</v>
      </c>
      <c r="N70" s="29"/>
      <c r="O70" s="29"/>
      <c r="P70" s="29"/>
      <c r="Q70" s="28">
        <f>Tableau!N75</f>
        <v>51.235</v>
      </c>
    </row>
    <row r="71" spans="1:17" ht="12.75">
      <c r="A71" s="17" t="s">
        <v>6</v>
      </c>
      <c r="B71" s="23">
        <f>Tableau!E76</f>
        <v>47</v>
      </c>
      <c r="C71" s="25">
        <f>Tableau!F76</f>
        <v>45</v>
      </c>
      <c r="D71" s="24">
        <f>Tableau!G76</f>
        <v>40.92</v>
      </c>
      <c r="E71" s="51" t="s">
        <v>233</v>
      </c>
      <c r="F71" s="19">
        <f>Tableau!I76</f>
        <v>3</v>
      </c>
      <c r="G71" s="19">
        <f>Tableau!J76</f>
        <v>26</v>
      </c>
      <c r="H71" s="20">
        <f>Tableau!K76</f>
        <v>45.166</v>
      </c>
      <c r="J71" s="28" t="str">
        <f>Tableau!C76</f>
        <v>RH922-3</v>
      </c>
      <c r="K71" s="28" t="str">
        <f>Tableau!B76</f>
        <v>BÂTIMENT ÉLECTRIQUE</v>
      </c>
      <c r="L71" s="32">
        <f t="shared" si="2"/>
        <v>47.76136666666667</v>
      </c>
      <c r="M71" s="32">
        <f t="shared" si="3"/>
        <v>-3.4458794444444445</v>
      </c>
      <c r="N71" s="29"/>
      <c r="O71" s="29"/>
      <c r="P71" s="29"/>
      <c r="Q71" s="28">
        <f>Tableau!N76</f>
        <v>51.235</v>
      </c>
    </row>
    <row r="72" spans="1:17" ht="12.75">
      <c r="A72" s="17" t="s">
        <v>6</v>
      </c>
      <c r="B72" s="23">
        <f>Tableau!E77</f>
        <v>47</v>
      </c>
      <c r="C72" s="25">
        <f>Tableau!F77</f>
        <v>45</v>
      </c>
      <c r="D72" s="24">
        <f>Tableau!G77</f>
        <v>41.198</v>
      </c>
      <c r="E72" s="51" t="s">
        <v>233</v>
      </c>
      <c r="F72" s="19">
        <f>Tableau!I77</f>
        <v>3</v>
      </c>
      <c r="G72" s="19">
        <f>Tableau!J77</f>
        <v>26</v>
      </c>
      <c r="H72" s="20">
        <f>Tableau!K77</f>
        <v>45.298</v>
      </c>
      <c r="J72" s="28" t="str">
        <f>Tableau!C77</f>
        <v>RH922-4</v>
      </c>
      <c r="K72" s="28" t="str">
        <f>Tableau!B77</f>
        <v>BÂTIMENT ÉLECTRIQUE</v>
      </c>
      <c r="L72" s="32">
        <f t="shared" si="2"/>
        <v>47.76144388888889</v>
      </c>
      <c r="M72" s="32">
        <f t="shared" si="3"/>
        <v>-3.4459161111111114</v>
      </c>
      <c r="N72" s="29"/>
      <c r="O72" s="29"/>
      <c r="P72" s="29"/>
      <c r="Q72" s="28">
        <f>Tableau!N77</f>
        <v>51.235</v>
      </c>
    </row>
    <row r="73" spans="1:17" ht="12.75">
      <c r="A73" s="17" t="s">
        <v>6</v>
      </c>
      <c r="B73" s="23">
        <f>Tableau!E78</f>
        <v>47</v>
      </c>
      <c r="C73" s="25">
        <f>Tableau!F78</f>
        <v>45</v>
      </c>
      <c r="D73" s="24">
        <f>Tableau!G78</f>
        <v>42.539</v>
      </c>
      <c r="E73" s="51" t="s">
        <v>233</v>
      </c>
      <c r="F73" s="19">
        <f>Tableau!I78</f>
        <v>3</v>
      </c>
      <c r="G73" s="19">
        <f>Tableau!J78</f>
        <v>26</v>
      </c>
      <c r="H73" s="20">
        <f>Tableau!K78</f>
        <v>30.838</v>
      </c>
      <c r="J73" s="28" t="str">
        <f>Tableau!C78</f>
        <v>RH923</v>
      </c>
      <c r="K73" s="28" t="str">
        <f>Tableau!B78</f>
        <v>MÂT MÉTÉO</v>
      </c>
      <c r="L73" s="32">
        <f t="shared" si="2"/>
        <v>47.76181638888889</v>
      </c>
      <c r="M73" s="32">
        <f t="shared" si="3"/>
        <v>-3.4418994444444446</v>
      </c>
      <c r="N73" s="29"/>
      <c r="O73" s="29"/>
      <c r="P73" s="29"/>
      <c r="Q73" s="28">
        <f>Tableau!N78</f>
        <v>53.932</v>
      </c>
    </row>
    <row r="74" spans="1:17" ht="12.75">
      <c r="A74" s="17" t="s">
        <v>6</v>
      </c>
      <c r="B74" s="23">
        <f>Tableau!E79</f>
        <v>47</v>
      </c>
      <c r="C74" s="25">
        <f>Tableau!F79</f>
        <v>45</v>
      </c>
      <c r="D74" s="24">
        <f>Tableau!G79</f>
        <v>16.595</v>
      </c>
      <c r="E74" s="51" t="s">
        <v>233</v>
      </c>
      <c r="F74" s="19">
        <f>Tableau!I79</f>
        <v>3</v>
      </c>
      <c r="G74" s="19">
        <f>Tableau!J79</f>
        <v>27</v>
      </c>
      <c r="H74" s="20">
        <f>Tableau!K79</f>
        <v>20.678</v>
      </c>
      <c r="J74" s="28" t="str">
        <f>Tableau!C79</f>
        <v>RH924-1</v>
      </c>
      <c r="K74" s="28" t="str">
        <f>Tableau!B79</f>
        <v>LIGNE D'ARBRES</v>
      </c>
      <c r="L74" s="32">
        <f t="shared" si="2"/>
        <v>47.75460972222222</v>
      </c>
      <c r="M74" s="32">
        <f t="shared" si="3"/>
        <v>-3.455743888888889</v>
      </c>
      <c r="N74" s="29"/>
      <c r="O74" s="29"/>
      <c r="P74" s="29"/>
      <c r="Q74" s="28">
        <f>Tableau!N79</f>
        <v>66.23</v>
      </c>
    </row>
    <row r="75" spans="1:17" ht="12.75">
      <c r="A75" s="17" t="s">
        <v>6</v>
      </c>
      <c r="B75" s="23">
        <f>Tableau!E80</f>
        <v>47</v>
      </c>
      <c r="C75" s="25">
        <f>Tableau!F80</f>
        <v>45</v>
      </c>
      <c r="D75" s="24">
        <f>Tableau!G80</f>
        <v>18.942</v>
      </c>
      <c r="E75" s="51" t="s">
        <v>233</v>
      </c>
      <c r="F75" s="19">
        <f>Tableau!I80</f>
        <v>3</v>
      </c>
      <c r="G75" s="19">
        <f>Tableau!J80</f>
        <v>27</v>
      </c>
      <c r="H75" s="20">
        <f>Tableau!K80</f>
        <v>6.136</v>
      </c>
      <c r="J75" s="28" t="str">
        <f>Tableau!C80</f>
        <v>RH924-2</v>
      </c>
      <c r="K75" s="28" t="str">
        <f>Tableau!B80</f>
        <v>LIGNE D'ARBRES</v>
      </c>
      <c r="L75" s="32">
        <f t="shared" si="2"/>
        <v>47.75526166666667</v>
      </c>
      <c r="M75" s="32">
        <f t="shared" si="3"/>
        <v>-3.4517044444444447</v>
      </c>
      <c r="N75" s="29"/>
      <c r="O75" s="29"/>
      <c r="P75" s="29"/>
      <c r="Q75" s="28">
        <f>Tableau!N80</f>
        <v>66.23</v>
      </c>
    </row>
    <row r="76" spans="1:17" ht="12.75">
      <c r="A76" s="17" t="s">
        <v>6</v>
      </c>
      <c r="B76" s="23">
        <f>Tableau!E81</f>
        <v>47</v>
      </c>
      <c r="C76" s="25">
        <f>Tableau!F81</f>
        <v>45</v>
      </c>
      <c r="D76" s="24">
        <f>Tableau!G81</f>
        <v>41.476</v>
      </c>
      <c r="E76" s="51" t="s">
        <v>233</v>
      </c>
      <c r="F76" s="19">
        <f>Tableau!I81</f>
        <v>3</v>
      </c>
      <c r="G76" s="19">
        <f>Tableau!J81</f>
        <v>23</v>
      </c>
      <c r="H76" s="20">
        <f>Tableau!K81</f>
        <v>36.321</v>
      </c>
      <c r="J76" s="28" t="str">
        <f>Tableau!C81</f>
        <v>RH925</v>
      </c>
      <c r="K76" s="28" t="str">
        <f>Tableau!B81</f>
        <v>CHÂTEAU D'EAU</v>
      </c>
      <c r="L76" s="32">
        <f t="shared" si="2"/>
        <v>47.76152111111111</v>
      </c>
      <c r="M76" s="32">
        <f t="shared" si="3"/>
        <v>-3.3934225</v>
      </c>
      <c r="N76" s="29"/>
      <c r="O76" s="29"/>
      <c r="P76" s="29"/>
      <c r="Q76" s="28">
        <f>Tableau!N81</f>
        <v>96.244</v>
      </c>
    </row>
    <row r="77" spans="1:17" ht="12.75">
      <c r="A77" s="17" t="s">
        <v>6</v>
      </c>
      <c r="B77" s="23">
        <f>Tableau!E82</f>
        <v>47</v>
      </c>
      <c r="C77" s="25">
        <f>Tableau!F82</f>
        <v>45</v>
      </c>
      <c r="D77" s="24">
        <f>Tableau!G82</f>
        <v>18.338</v>
      </c>
      <c r="E77" s="51" t="s">
        <v>233</v>
      </c>
      <c r="F77" s="19">
        <f>Tableau!I82</f>
        <v>3</v>
      </c>
      <c r="G77" s="19">
        <f>Tableau!J82</f>
        <v>27</v>
      </c>
      <c r="H77" s="20">
        <f>Tableau!K82</f>
        <v>2.817</v>
      </c>
      <c r="J77" s="28" t="str">
        <f>Tableau!C82</f>
        <v>RH926-1</v>
      </c>
      <c r="K77" s="28" t="str">
        <f>Tableau!B82</f>
        <v>LIGNE D'ARBRES</v>
      </c>
      <c r="L77" s="32">
        <f t="shared" si="2"/>
        <v>47.75509388888889</v>
      </c>
      <c r="M77" s="32">
        <f t="shared" si="3"/>
        <v>-3.4507825000000003</v>
      </c>
      <c r="N77" s="29"/>
      <c r="O77" s="29"/>
      <c r="P77" s="29"/>
      <c r="Q77" s="28">
        <f>Tableau!N82</f>
        <v>63.208</v>
      </c>
    </row>
    <row r="78" spans="1:17" ht="12.75">
      <c r="A78" s="17" t="s">
        <v>6</v>
      </c>
      <c r="B78" s="23">
        <f>Tableau!E83</f>
        <v>47</v>
      </c>
      <c r="C78" s="25">
        <f>Tableau!F83</f>
        <v>45</v>
      </c>
      <c r="D78" s="24">
        <f>Tableau!G83</f>
        <v>19.859</v>
      </c>
      <c r="E78" s="51" t="s">
        <v>233</v>
      </c>
      <c r="F78" s="19">
        <f>Tableau!I83</f>
        <v>3</v>
      </c>
      <c r="G78" s="19">
        <f>Tableau!J83</f>
        <v>26</v>
      </c>
      <c r="H78" s="20">
        <f>Tableau!K83</f>
        <v>43.205</v>
      </c>
      <c r="J78" s="28" t="str">
        <f>Tableau!C83</f>
        <v>RH926-2</v>
      </c>
      <c r="K78" s="28" t="str">
        <f>Tableau!B83</f>
        <v>LIGNE D'ARBRES</v>
      </c>
      <c r="L78" s="32">
        <f t="shared" si="2"/>
        <v>47.755516388888886</v>
      </c>
      <c r="M78" s="32">
        <f t="shared" si="3"/>
        <v>-3.4453347222222224</v>
      </c>
      <c r="N78" s="29"/>
      <c r="O78" s="29"/>
      <c r="P78" s="29"/>
      <c r="Q78" s="28">
        <f>Tableau!N83</f>
        <v>63.208</v>
      </c>
    </row>
    <row r="79" spans="1:17" ht="12.75">
      <c r="A79" s="17" t="s">
        <v>6</v>
      </c>
      <c r="B79" s="23">
        <f>Tableau!E84</f>
        <v>47</v>
      </c>
      <c r="C79" s="25">
        <f>Tableau!F84</f>
        <v>45</v>
      </c>
      <c r="D79" s="24">
        <f>Tableau!G84</f>
        <v>50.609</v>
      </c>
      <c r="E79" s="51" t="s">
        <v>233</v>
      </c>
      <c r="F79" s="19">
        <f>Tableau!I84</f>
        <v>3</v>
      </c>
      <c r="G79" s="19">
        <f>Tableau!J84</f>
        <v>23</v>
      </c>
      <c r="H79" s="20">
        <f>Tableau!K84</f>
        <v>26.082</v>
      </c>
      <c r="J79" s="28" t="str">
        <f>Tableau!C84</f>
        <v>RH927</v>
      </c>
      <c r="K79" s="28" t="str">
        <f>Tableau!B84</f>
        <v>ANTENNE</v>
      </c>
      <c r="L79" s="32">
        <f t="shared" si="2"/>
        <v>47.76405805555556</v>
      </c>
      <c r="M79" s="32">
        <f t="shared" si="3"/>
        <v>-3.3905783333333335</v>
      </c>
      <c r="N79" s="29"/>
      <c r="O79" s="29"/>
      <c r="P79" s="29"/>
      <c r="Q79" s="28">
        <f>Tableau!N84</f>
        <v>82.265</v>
      </c>
    </row>
    <row r="80" spans="1:17" ht="12.75">
      <c r="A80" s="17" t="s">
        <v>6</v>
      </c>
      <c r="B80" s="23">
        <f>Tableau!E85</f>
        <v>47</v>
      </c>
      <c r="C80" s="25">
        <f>Tableau!F85</f>
        <v>45</v>
      </c>
      <c r="D80" s="24">
        <f>Tableau!G85</f>
        <v>16.583</v>
      </c>
      <c r="E80" s="51" t="s">
        <v>233</v>
      </c>
      <c r="F80" s="19">
        <f>Tableau!I85</f>
        <v>3</v>
      </c>
      <c r="G80" s="19">
        <f>Tableau!J85</f>
        <v>26</v>
      </c>
      <c r="H80" s="20">
        <f>Tableau!K85</f>
        <v>58.159</v>
      </c>
      <c r="J80" s="28" t="str">
        <f>Tableau!C85</f>
        <v>RH928</v>
      </c>
      <c r="K80" s="28" t="str">
        <f>Tableau!B85</f>
        <v>ARBRE</v>
      </c>
      <c r="L80" s="32">
        <f t="shared" si="2"/>
        <v>47.75460638888889</v>
      </c>
      <c r="M80" s="32">
        <f t="shared" si="3"/>
        <v>-3.449488611111111</v>
      </c>
      <c r="N80" s="29"/>
      <c r="O80" s="29"/>
      <c r="P80" s="29"/>
      <c r="Q80" s="28">
        <f>Tableau!N85</f>
        <v>62.227</v>
      </c>
    </row>
    <row r="81" spans="1:17" ht="12.75">
      <c r="A81" s="17" t="s">
        <v>6</v>
      </c>
      <c r="B81" s="23">
        <f>Tableau!E86</f>
        <v>47</v>
      </c>
      <c r="C81" s="25">
        <f>Tableau!F86</f>
        <v>45</v>
      </c>
      <c r="D81" s="24">
        <f>Tableau!G86</f>
        <v>46.757</v>
      </c>
      <c r="E81" s="51" t="s">
        <v>233</v>
      </c>
      <c r="F81" s="19">
        <f>Tableau!I86</f>
        <v>3</v>
      </c>
      <c r="G81" s="19">
        <f>Tableau!J86</f>
        <v>26</v>
      </c>
      <c r="H81" s="20">
        <f>Tableau!K86</f>
        <v>9.694</v>
      </c>
      <c r="J81" s="28" t="str">
        <f>Tableau!C86</f>
        <v>RH929</v>
      </c>
      <c r="K81" s="28" t="str">
        <f>Tableau!B86</f>
        <v>MANCHE À AIR</v>
      </c>
      <c r="L81" s="32">
        <f t="shared" si="2"/>
        <v>47.76298805555555</v>
      </c>
      <c r="M81" s="32">
        <f t="shared" si="3"/>
        <v>-3.4360261111111114</v>
      </c>
      <c r="N81" s="29"/>
      <c r="O81" s="29"/>
      <c r="P81" s="29"/>
      <c r="Q81" s="28">
        <f>Tableau!N86</f>
        <v>51.887</v>
      </c>
    </row>
    <row r="82" spans="1:17" ht="12.75">
      <c r="A82" s="17" t="s">
        <v>6</v>
      </c>
      <c r="B82" s="23">
        <f>Tableau!E87</f>
        <v>47</v>
      </c>
      <c r="C82" s="25">
        <f>Tableau!F87</f>
        <v>45</v>
      </c>
      <c r="D82" s="24">
        <f>Tableau!G87</f>
        <v>46.747</v>
      </c>
      <c r="E82" s="51" t="s">
        <v>233</v>
      </c>
      <c r="F82" s="19">
        <f>Tableau!I87</f>
        <v>3</v>
      </c>
      <c r="G82" s="19">
        <f>Tableau!J87</f>
        <v>26</v>
      </c>
      <c r="H82" s="20">
        <f>Tableau!K87</f>
        <v>7.652</v>
      </c>
      <c r="J82" s="28" t="str">
        <f>Tableau!C87</f>
        <v>RH930</v>
      </c>
      <c r="K82" s="28" t="str">
        <f>Tableau!B87</f>
        <v>MÂT MÉTÉO</v>
      </c>
      <c r="L82" s="32">
        <f t="shared" si="2"/>
        <v>47.76298527777778</v>
      </c>
      <c r="M82" s="32">
        <f t="shared" si="3"/>
        <v>-3.4354588888888893</v>
      </c>
      <c r="N82" s="29"/>
      <c r="O82" s="29"/>
      <c r="P82" s="29"/>
      <c r="Q82" s="28">
        <f>Tableau!N87</f>
        <v>54.6</v>
      </c>
    </row>
    <row r="83" spans="1:17" ht="12.75">
      <c r="A83" s="17" t="s">
        <v>6</v>
      </c>
      <c r="B83" s="23">
        <f>Tableau!E88</f>
        <v>47</v>
      </c>
      <c r="C83" s="25">
        <f>Tableau!F88</f>
        <v>45</v>
      </c>
      <c r="D83" s="24">
        <f>Tableau!G88</f>
        <v>45.6</v>
      </c>
      <c r="E83" s="51" t="s">
        <v>233</v>
      </c>
      <c r="F83" s="19">
        <f>Tableau!I88</f>
        <v>3</v>
      </c>
      <c r="G83" s="19">
        <f>Tableau!J88</f>
        <v>26</v>
      </c>
      <c r="H83" s="20">
        <f>Tableau!K88</f>
        <v>9.12</v>
      </c>
      <c r="J83" s="28" t="str">
        <f>Tableau!C88</f>
        <v>RH931</v>
      </c>
      <c r="K83" s="28" t="str">
        <f>Tableau!B88</f>
        <v>DIFFUSOMÈTRE</v>
      </c>
      <c r="L83" s="32">
        <f t="shared" si="2"/>
        <v>47.76266666666667</v>
      </c>
      <c r="M83" s="32">
        <f t="shared" si="3"/>
        <v>-3.435866666666667</v>
      </c>
      <c r="N83" s="29"/>
      <c r="O83" s="29"/>
      <c r="P83" s="29"/>
      <c r="Q83" s="28">
        <f>Tableau!N88</f>
        <v>49.269</v>
      </c>
    </row>
    <row r="84" spans="1:17" ht="12.75">
      <c r="A84" s="17" t="s">
        <v>6</v>
      </c>
      <c r="B84" s="23">
        <f>Tableau!E89</f>
        <v>47</v>
      </c>
      <c r="C84" s="25">
        <f>Tableau!F89</f>
        <v>45</v>
      </c>
      <c r="D84" s="24">
        <f>Tableau!G89</f>
        <v>44.453</v>
      </c>
      <c r="E84" s="51" t="s">
        <v>233</v>
      </c>
      <c r="F84" s="19">
        <f>Tableau!I89</f>
        <v>3</v>
      </c>
      <c r="G84" s="19">
        <f>Tableau!J89</f>
        <v>26</v>
      </c>
      <c r="H84" s="20">
        <f>Tableau!K89</f>
        <v>3.485</v>
      </c>
      <c r="J84" s="28" t="str">
        <f>Tableau!C89</f>
        <v>RH932-1</v>
      </c>
      <c r="K84" s="28" t="str">
        <f>Tableau!B89</f>
        <v>ABRI FREIN 25 NORD</v>
      </c>
      <c r="L84" s="32">
        <f t="shared" si="2"/>
        <v>47.762348055555556</v>
      </c>
      <c r="M84" s="32">
        <f t="shared" si="3"/>
        <v>-3.434301388888889</v>
      </c>
      <c r="N84" s="29"/>
      <c r="O84" s="29"/>
      <c r="P84" s="29"/>
      <c r="Q84" s="28">
        <f>Tableau!N89</f>
        <v>45.933</v>
      </c>
    </row>
    <row r="85" spans="1:17" ht="12.75">
      <c r="A85" s="17" t="s">
        <v>6</v>
      </c>
      <c r="B85" s="23">
        <f>Tableau!E90</f>
        <v>47</v>
      </c>
      <c r="C85" s="25">
        <f>Tableau!F90</f>
        <v>45</v>
      </c>
      <c r="D85" s="24">
        <f>Tableau!G90</f>
        <v>44.283</v>
      </c>
      <c r="E85" s="51" t="s">
        <v>233</v>
      </c>
      <c r="F85" s="19">
        <f>Tableau!I90</f>
        <v>3</v>
      </c>
      <c r="G85" s="19">
        <f>Tableau!J90</f>
        <v>26</v>
      </c>
      <c r="H85" s="20">
        <f>Tableau!K90</f>
        <v>3.403</v>
      </c>
      <c r="J85" s="28" t="str">
        <f>Tableau!C90</f>
        <v>RH932-2</v>
      </c>
      <c r="K85" s="28" t="str">
        <f>Tableau!B90</f>
        <v>ABRI FREIN 25 NORD</v>
      </c>
      <c r="L85" s="32">
        <f t="shared" si="2"/>
        <v>47.762300833333335</v>
      </c>
      <c r="M85" s="32">
        <f t="shared" si="3"/>
        <v>-3.4342786111111114</v>
      </c>
      <c r="N85" s="29"/>
      <c r="O85" s="29"/>
      <c r="P85" s="29"/>
      <c r="Q85" s="28">
        <f>Tableau!N90</f>
        <v>45.933</v>
      </c>
    </row>
    <row r="86" spans="1:17" ht="12.75">
      <c r="A86" s="17" t="s">
        <v>6</v>
      </c>
      <c r="B86" s="23">
        <f>Tableau!E91</f>
        <v>47</v>
      </c>
      <c r="C86" s="25">
        <f>Tableau!F91</f>
        <v>45</v>
      </c>
      <c r="D86" s="24">
        <f>Tableau!G91</f>
        <v>44.249</v>
      </c>
      <c r="E86" s="51" t="s">
        <v>233</v>
      </c>
      <c r="F86" s="19">
        <f>Tableau!I91</f>
        <v>3</v>
      </c>
      <c r="G86" s="19">
        <f>Tableau!J91</f>
        <v>26</v>
      </c>
      <c r="H86" s="20">
        <f>Tableau!K91</f>
        <v>3.557</v>
      </c>
      <c r="J86" s="28" t="str">
        <f>Tableau!C91</f>
        <v>RH932-3</v>
      </c>
      <c r="K86" s="28" t="str">
        <f>Tableau!B91</f>
        <v>ABRI FREIN 25 NORD</v>
      </c>
      <c r="L86" s="32">
        <f t="shared" si="2"/>
        <v>47.76229138888889</v>
      </c>
      <c r="M86" s="32">
        <f t="shared" si="3"/>
        <v>-3.4343213888888893</v>
      </c>
      <c r="N86" s="29"/>
      <c r="O86" s="29"/>
      <c r="P86" s="29"/>
      <c r="Q86" s="28">
        <f>Tableau!N91</f>
        <v>45.933</v>
      </c>
    </row>
    <row r="87" spans="1:17" ht="12.75">
      <c r="A87" s="17" t="s">
        <v>6</v>
      </c>
      <c r="B87" s="23">
        <f>Tableau!E92</f>
        <v>47</v>
      </c>
      <c r="C87" s="25">
        <f>Tableau!F92</f>
        <v>45</v>
      </c>
      <c r="D87" s="24">
        <f>Tableau!G92</f>
        <v>44.419</v>
      </c>
      <c r="E87" s="51" t="s">
        <v>233</v>
      </c>
      <c r="F87" s="19">
        <f>Tableau!I92</f>
        <v>3</v>
      </c>
      <c r="G87" s="19">
        <f>Tableau!J92</f>
        <v>26</v>
      </c>
      <c r="H87" s="20">
        <f>Tableau!K92</f>
        <v>3.64</v>
      </c>
      <c r="J87" s="28" t="str">
        <f>Tableau!C92</f>
        <v>RH932-4</v>
      </c>
      <c r="K87" s="28" t="str">
        <f>Tableau!B92</f>
        <v>ABRI FREIN 25 NORD</v>
      </c>
      <c r="L87" s="32">
        <f t="shared" si="2"/>
        <v>47.76233861111111</v>
      </c>
      <c r="M87" s="32">
        <f t="shared" si="3"/>
        <v>-3.4343444444444446</v>
      </c>
      <c r="N87" s="29"/>
      <c r="O87" s="29"/>
      <c r="P87" s="29"/>
      <c r="Q87" s="28">
        <f>Tableau!N92</f>
        <v>45.933</v>
      </c>
    </row>
    <row r="88" spans="1:17" ht="12.75">
      <c r="A88" s="17" t="s">
        <v>6</v>
      </c>
      <c r="B88" s="23">
        <f>Tableau!E93</f>
        <v>47</v>
      </c>
      <c r="C88" s="25">
        <f>Tableau!F93</f>
        <v>45</v>
      </c>
      <c r="D88" s="24">
        <f>Tableau!G93</f>
        <v>40.972</v>
      </c>
      <c r="E88" s="51" t="s">
        <v>233</v>
      </c>
      <c r="F88" s="19">
        <f>Tableau!I93</f>
        <v>3</v>
      </c>
      <c r="G88" s="19">
        <f>Tableau!J93</f>
        <v>26</v>
      </c>
      <c r="H88" s="20">
        <f>Tableau!K93</f>
        <v>1.838</v>
      </c>
      <c r="J88" s="28" t="str">
        <f>Tableau!C93</f>
        <v>RH933-1</v>
      </c>
      <c r="K88" s="28" t="str">
        <f>Tableau!B93</f>
        <v>ABRI FREIN 25 SUD</v>
      </c>
      <c r="L88" s="32">
        <f t="shared" si="2"/>
        <v>47.76138111111111</v>
      </c>
      <c r="M88" s="32">
        <f t="shared" si="3"/>
        <v>-3.433843888888889</v>
      </c>
      <c r="N88" s="29"/>
      <c r="O88" s="29"/>
      <c r="P88" s="29"/>
      <c r="Q88" s="28">
        <f>Tableau!N93</f>
        <v>45.612</v>
      </c>
    </row>
    <row r="89" spans="1:17" ht="12.75">
      <c r="A89" s="17" t="s">
        <v>6</v>
      </c>
      <c r="B89" s="23">
        <f>Tableau!E94</f>
        <v>47</v>
      </c>
      <c r="C89" s="25">
        <f>Tableau!F94</f>
        <v>45</v>
      </c>
      <c r="D89" s="24">
        <f>Tableau!G94</f>
        <v>40.802</v>
      </c>
      <c r="E89" s="51" t="s">
        <v>233</v>
      </c>
      <c r="F89" s="19">
        <f>Tableau!I94</f>
        <v>3</v>
      </c>
      <c r="G89" s="19">
        <f>Tableau!J94</f>
        <v>26</v>
      </c>
      <c r="H89" s="20">
        <f>Tableau!K94</f>
        <v>1.757</v>
      </c>
      <c r="J89" s="28" t="str">
        <f>Tableau!C94</f>
        <v>RH933-2</v>
      </c>
      <c r="K89" s="28" t="str">
        <f>Tableau!B94</f>
        <v>ABRI FREIN 25 SUD</v>
      </c>
      <c r="L89" s="32">
        <f aca="true" t="shared" si="4" ref="L89:L149">IF((A89="N"),1,-1)*(B89+C89/60+D89/3600)</f>
        <v>47.76133388888889</v>
      </c>
      <c r="M89" s="32">
        <f aca="true" t="shared" si="5" ref="M89:M149">IF((E89="E"),1,-1)*(F89+G89/60+H89/3600)</f>
        <v>-3.433821388888889</v>
      </c>
      <c r="N89" s="29"/>
      <c r="O89" s="29"/>
      <c r="P89" s="29"/>
      <c r="Q89" s="28">
        <f>Tableau!N94</f>
        <v>45.612</v>
      </c>
    </row>
    <row r="90" spans="1:17" ht="12.75">
      <c r="A90" s="17" t="s">
        <v>6</v>
      </c>
      <c r="B90" s="23">
        <f>Tableau!E95</f>
        <v>47</v>
      </c>
      <c r="C90" s="25">
        <f>Tableau!F95</f>
        <v>45</v>
      </c>
      <c r="D90" s="24">
        <f>Tableau!G95</f>
        <v>40.768</v>
      </c>
      <c r="E90" s="51" t="s">
        <v>233</v>
      </c>
      <c r="F90" s="19">
        <f>Tableau!I95</f>
        <v>3</v>
      </c>
      <c r="G90" s="19">
        <f>Tableau!J95</f>
        <v>26</v>
      </c>
      <c r="H90" s="20">
        <f>Tableau!K95</f>
        <v>1.912</v>
      </c>
      <c r="J90" s="28" t="str">
        <f>Tableau!C95</f>
        <v>RH933-3</v>
      </c>
      <c r="K90" s="28" t="str">
        <f>Tableau!B95</f>
        <v>ABRI FREIN 25 SUD</v>
      </c>
      <c r="L90" s="32">
        <f t="shared" si="4"/>
        <v>47.76132444444445</v>
      </c>
      <c r="M90" s="32">
        <f t="shared" si="5"/>
        <v>-3.4338644444444446</v>
      </c>
      <c r="N90" s="29"/>
      <c r="O90" s="29"/>
      <c r="P90" s="29"/>
      <c r="Q90" s="28">
        <f>Tableau!N95</f>
        <v>45.612</v>
      </c>
    </row>
    <row r="91" spans="1:17" ht="12.75">
      <c r="A91" s="17" t="s">
        <v>6</v>
      </c>
      <c r="B91" s="23">
        <f>Tableau!E96</f>
        <v>47</v>
      </c>
      <c r="C91" s="25">
        <f>Tableau!F96</f>
        <v>45</v>
      </c>
      <c r="D91" s="24">
        <f>Tableau!G96</f>
        <v>40.938</v>
      </c>
      <c r="E91" s="51" t="s">
        <v>233</v>
      </c>
      <c r="F91" s="19">
        <f>Tableau!I96</f>
        <v>3</v>
      </c>
      <c r="G91" s="19">
        <f>Tableau!J96</f>
        <v>26</v>
      </c>
      <c r="H91" s="20">
        <f>Tableau!K96</f>
        <v>1.993</v>
      </c>
      <c r="J91" s="28" t="str">
        <f>Tableau!C96</f>
        <v>RH933-4</v>
      </c>
      <c r="K91" s="28" t="str">
        <f>Tableau!B96</f>
        <v>ABRI FREIN 25 SUD</v>
      </c>
      <c r="L91" s="32">
        <f t="shared" si="4"/>
        <v>47.76137166666667</v>
      </c>
      <c r="M91" s="32">
        <f t="shared" si="5"/>
        <v>-3.4338869444444446</v>
      </c>
      <c r="N91" s="29"/>
      <c r="O91" s="29"/>
      <c r="P91" s="29"/>
      <c r="Q91" s="28">
        <f>Tableau!N96</f>
        <v>45.612</v>
      </c>
    </row>
    <row r="92" spans="1:17" ht="12.75">
      <c r="A92" s="17" t="s">
        <v>6</v>
      </c>
      <c r="B92" s="23">
        <f>Tableau!E97</f>
        <v>47</v>
      </c>
      <c r="C92" s="25">
        <f>Tableau!F97</f>
        <v>45</v>
      </c>
      <c r="D92" s="24">
        <f>Tableau!G97</f>
        <v>41.667</v>
      </c>
      <c r="E92" s="51" t="s">
        <v>233</v>
      </c>
      <c r="F92" s="19">
        <f>Tableau!I97</f>
        <v>3</v>
      </c>
      <c r="G92" s="19">
        <f>Tableau!J97</f>
        <v>25</v>
      </c>
      <c r="H92" s="20">
        <f>Tableau!K97</f>
        <v>59.618</v>
      </c>
      <c r="J92" s="28" t="str">
        <f>Tableau!C97</f>
        <v>RH934</v>
      </c>
      <c r="K92" s="28" t="str">
        <f>Tableau!B97</f>
        <v>OPTIQUE D'APPONTAGE</v>
      </c>
      <c r="L92" s="32">
        <f t="shared" si="4"/>
        <v>47.76157416666667</v>
      </c>
      <c r="M92" s="32">
        <f t="shared" si="5"/>
        <v>-3.433227222222222</v>
      </c>
      <c r="N92" s="29"/>
      <c r="O92" s="29"/>
      <c r="P92" s="29"/>
      <c r="Q92" s="28">
        <f>Tableau!N97</f>
        <v>46.525</v>
      </c>
    </row>
    <row r="93" spans="1:17" ht="12.75">
      <c r="A93" s="17" t="s">
        <v>6</v>
      </c>
      <c r="B93" s="23">
        <f>Tableau!E98</f>
        <v>47</v>
      </c>
      <c r="C93" s="25">
        <f>Tableau!F98</f>
        <v>46</v>
      </c>
      <c r="D93" s="24">
        <f>Tableau!G98</f>
        <v>27.894</v>
      </c>
      <c r="E93" s="51" t="s">
        <v>233</v>
      </c>
      <c r="F93" s="19">
        <f>Tableau!I98</f>
        <v>3</v>
      </c>
      <c r="G93" s="19">
        <f>Tableau!J98</f>
        <v>26</v>
      </c>
      <c r="H93" s="20">
        <f>Tableau!K98</f>
        <v>2.375</v>
      </c>
      <c r="J93" s="28" t="str">
        <f>Tableau!C98</f>
        <v>RH935</v>
      </c>
      <c r="K93" s="28" t="str">
        <f>Tableau!B98</f>
        <v>GABARIT ROUTIER</v>
      </c>
      <c r="L93" s="32">
        <f t="shared" si="4"/>
        <v>47.774415</v>
      </c>
      <c r="M93" s="32">
        <f t="shared" si="5"/>
        <v>-3.433993055555556</v>
      </c>
      <c r="N93" s="29"/>
      <c r="O93" s="29"/>
      <c r="P93" s="29"/>
      <c r="Q93" s="28">
        <f>Tableau!N98</f>
        <v>51.824</v>
      </c>
    </row>
    <row r="94" spans="1:17" ht="12.75">
      <c r="A94" s="17" t="s">
        <v>6</v>
      </c>
      <c r="B94" s="23">
        <f>Tableau!E99</f>
        <v>47</v>
      </c>
      <c r="C94" s="25">
        <f>Tableau!F99</f>
        <v>45</v>
      </c>
      <c r="D94" s="24">
        <f>Tableau!G99</f>
        <v>48.958</v>
      </c>
      <c r="E94" s="51" t="s">
        <v>233</v>
      </c>
      <c r="F94" s="19">
        <f>Tableau!I99</f>
        <v>3</v>
      </c>
      <c r="G94" s="19">
        <f>Tableau!J99</f>
        <v>26</v>
      </c>
      <c r="H94" s="20">
        <f>Tableau!K99</f>
        <v>21.549</v>
      </c>
      <c r="J94" s="28" t="str">
        <f>Tableau!C99</f>
        <v>RH936-1</v>
      </c>
      <c r="K94" s="28" t="str">
        <f>Tableau!B99</f>
        <v>ABRI FREIN 02 OUEST</v>
      </c>
      <c r="L94" s="32">
        <f t="shared" si="4"/>
        <v>47.763599444444445</v>
      </c>
      <c r="M94" s="32">
        <f t="shared" si="5"/>
        <v>-3.439319166666667</v>
      </c>
      <c r="N94" s="29"/>
      <c r="O94" s="29"/>
      <c r="P94" s="29"/>
      <c r="Q94" s="28">
        <f>Tableau!N99</f>
        <v>46.412</v>
      </c>
    </row>
    <row r="95" spans="1:17" ht="12.75">
      <c r="A95" s="17" t="s">
        <v>6</v>
      </c>
      <c r="B95" s="23">
        <f>Tableau!E100</f>
        <v>47</v>
      </c>
      <c r="C95" s="25">
        <f>Tableau!F100</f>
        <v>45</v>
      </c>
      <c r="D95" s="24">
        <f>Tableau!G100</f>
        <v>48.853</v>
      </c>
      <c r="E95" s="51" t="s">
        <v>233</v>
      </c>
      <c r="F95" s="19">
        <f>Tableau!I100</f>
        <v>3</v>
      </c>
      <c r="G95" s="19">
        <f>Tableau!J100</f>
        <v>26</v>
      </c>
      <c r="H95" s="20">
        <f>Tableau!K100</f>
        <v>21.595</v>
      </c>
      <c r="J95" s="28" t="str">
        <f>Tableau!C100</f>
        <v>RH936-2</v>
      </c>
      <c r="K95" s="28" t="str">
        <f>Tableau!B100</f>
        <v>ABRI FREIN 02 OUEST</v>
      </c>
      <c r="L95" s="32">
        <f t="shared" si="4"/>
        <v>47.76357027777778</v>
      </c>
      <c r="M95" s="32">
        <f t="shared" si="5"/>
        <v>-3.4393319444444446</v>
      </c>
      <c r="N95" s="29"/>
      <c r="O95" s="29"/>
      <c r="P95" s="29"/>
      <c r="Q95" s="28">
        <f>Tableau!N100</f>
        <v>46.412</v>
      </c>
    </row>
    <row r="96" spans="1:17" ht="12.75">
      <c r="A96" s="17" t="s">
        <v>6</v>
      </c>
      <c r="B96" s="23">
        <f>Tableau!E101</f>
        <v>47</v>
      </c>
      <c r="C96" s="25">
        <f>Tableau!F101</f>
        <v>45</v>
      </c>
      <c r="D96" s="24">
        <f>Tableau!G101</f>
        <v>48.903</v>
      </c>
      <c r="E96" s="51" t="s">
        <v>233</v>
      </c>
      <c r="F96" s="19">
        <f>Tableau!I101</f>
        <v>3</v>
      </c>
      <c r="G96" s="19">
        <f>Tableau!J101</f>
        <v>26</v>
      </c>
      <c r="H96" s="20">
        <f>Tableau!K101</f>
        <v>21.85</v>
      </c>
      <c r="J96" s="28" t="str">
        <f>Tableau!C101</f>
        <v>RH936-3</v>
      </c>
      <c r="K96" s="28" t="str">
        <f>Tableau!B101</f>
        <v>ABRI FREIN 02 OUEST</v>
      </c>
      <c r="L96" s="32">
        <f t="shared" si="4"/>
        <v>47.76358416666667</v>
      </c>
      <c r="M96" s="32">
        <f t="shared" si="5"/>
        <v>-3.439402777777778</v>
      </c>
      <c r="N96" s="29"/>
      <c r="O96" s="29"/>
      <c r="P96" s="29"/>
      <c r="Q96" s="28">
        <f>Tableau!N101</f>
        <v>46.412</v>
      </c>
    </row>
    <row r="97" spans="1:17" ht="12.75">
      <c r="A97" s="17" t="s">
        <v>6</v>
      </c>
      <c r="B97" s="23">
        <f>Tableau!E102</f>
        <v>47</v>
      </c>
      <c r="C97" s="25">
        <f>Tableau!F102</f>
        <v>45</v>
      </c>
      <c r="D97" s="24">
        <f>Tableau!G102</f>
        <v>49.009</v>
      </c>
      <c r="E97" s="51" t="s">
        <v>233</v>
      </c>
      <c r="F97" s="19">
        <f>Tableau!I102</f>
        <v>3</v>
      </c>
      <c r="G97" s="19">
        <f>Tableau!J102</f>
        <v>26</v>
      </c>
      <c r="H97" s="20">
        <f>Tableau!K102</f>
        <v>21.802</v>
      </c>
      <c r="J97" s="28" t="str">
        <f>Tableau!C102</f>
        <v>RH936-4</v>
      </c>
      <c r="K97" s="28" t="str">
        <f>Tableau!B102</f>
        <v>ABRI FREIN 02 OUEST</v>
      </c>
      <c r="L97" s="32">
        <f t="shared" si="4"/>
        <v>47.76361361111111</v>
      </c>
      <c r="M97" s="32">
        <f t="shared" si="5"/>
        <v>-3.4393894444444446</v>
      </c>
      <c r="N97" s="29"/>
      <c r="O97" s="29"/>
      <c r="P97" s="29"/>
      <c r="Q97" s="28">
        <f>Tableau!N102</f>
        <v>46.412</v>
      </c>
    </row>
    <row r="98" spans="1:17" ht="12.75">
      <c r="A98" s="17" t="s">
        <v>6</v>
      </c>
      <c r="B98" s="23">
        <f>Tableau!E103</f>
        <v>47</v>
      </c>
      <c r="C98" s="25">
        <f>Tableau!F103</f>
        <v>45</v>
      </c>
      <c r="D98" s="24">
        <f>Tableau!G103</f>
        <v>48.004</v>
      </c>
      <c r="E98" s="51" t="s">
        <v>233</v>
      </c>
      <c r="F98" s="19">
        <f>Tableau!I103</f>
        <v>3</v>
      </c>
      <c r="G98" s="19">
        <f>Tableau!J103</f>
        <v>26</v>
      </c>
      <c r="H98" s="20">
        <f>Tableau!K103</f>
        <v>16.761</v>
      </c>
      <c r="J98" s="28" t="str">
        <f>Tableau!C103</f>
        <v>RH937-1</v>
      </c>
      <c r="K98" s="28" t="str">
        <f>Tableau!B103</f>
        <v>ABRI FREIN 02 EST</v>
      </c>
      <c r="L98" s="32">
        <f t="shared" si="4"/>
        <v>47.763334444444446</v>
      </c>
      <c r="M98" s="32">
        <f t="shared" si="5"/>
        <v>-3.437989166666667</v>
      </c>
      <c r="N98" s="29"/>
      <c r="O98" s="29"/>
      <c r="P98" s="29"/>
      <c r="Q98" s="28">
        <f>Tableau!N103</f>
        <v>46.629</v>
      </c>
    </row>
    <row r="99" spans="1:17" ht="12.75">
      <c r="A99" s="17" t="s">
        <v>6</v>
      </c>
      <c r="B99" s="23">
        <f>Tableau!E104</f>
        <v>47</v>
      </c>
      <c r="C99" s="25">
        <f>Tableau!F104</f>
        <v>45</v>
      </c>
      <c r="D99" s="24">
        <f>Tableau!G104</f>
        <v>47.899</v>
      </c>
      <c r="E99" s="51" t="s">
        <v>233</v>
      </c>
      <c r="F99" s="19">
        <f>Tableau!I104</f>
        <v>3</v>
      </c>
      <c r="G99" s="19">
        <f>Tableau!J104</f>
        <v>26</v>
      </c>
      <c r="H99" s="20">
        <f>Tableau!K104</f>
        <v>16.809</v>
      </c>
      <c r="J99" s="28" t="str">
        <f>Tableau!C104</f>
        <v>RH937-2</v>
      </c>
      <c r="K99" s="28" t="str">
        <f>Tableau!B104</f>
        <v>ABRI FREIN 02 EST</v>
      </c>
      <c r="L99" s="32">
        <f t="shared" si="4"/>
        <v>47.763305277777775</v>
      </c>
      <c r="M99" s="32">
        <f t="shared" si="5"/>
        <v>-3.4380025</v>
      </c>
      <c r="N99" s="29"/>
      <c r="O99" s="29"/>
      <c r="P99" s="29"/>
      <c r="Q99" s="28">
        <f>Tableau!N104</f>
        <v>46.629</v>
      </c>
    </row>
    <row r="100" spans="1:17" ht="12.75">
      <c r="A100" s="17" t="s">
        <v>6</v>
      </c>
      <c r="B100" s="23">
        <f>Tableau!E105</f>
        <v>47</v>
      </c>
      <c r="C100" s="25">
        <f>Tableau!F105</f>
        <v>45</v>
      </c>
      <c r="D100" s="24">
        <f>Tableau!G105</f>
        <v>47.952</v>
      </c>
      <c r="E100" s="51" t="s">
        <v>233</v>
      </c>
      <c r="F100" s="19">
        <f>Tableau!I105</f>
        <v>3</v>
      </c>
      <c r="G100" s="19">
        <f>Tableau!J105</f>
        <v>26</v>
      </c>
      <c r="H100" s="20">
        <f>Tableau!K105</f>
        <v>17.062</v>
      </c>
      <c r="J100" s="28" t="str">
        <f>Tableau!C105</f>
        <v>RH937-3</v>
      </c>
      <c r="K100" s="28" t="str">
        <f>Tableau!B105</f>
        <v>ABRI FREIN 02 EST</v>
      </c>
      <c r="L100" s="32">
        <f t="shared" si="4"/>
        <v>47.76332</v>
      </c>
      <c r="M100" s="32">
        <f t="shared" si="5"/>
        <v>-3.438072777777778</v>
      </c>
      <c r="N100" s="29"/>
      <c r="O100" s="29"/>
      <c r="P100" s="29"/>
      <c r="Q100" s="28">
        <f>Tableau!N105</f>
        <v>46.629</v>
      </c>
    </row>
    <row r="101" spans="1:17" ht="12.75">
      <c r="A101" s="17" t="s">
        <v>6</v>
      </c>
      <c r="B101" s="23">
        <f>Tableau!E106</f>
        <v>47</v>
      </c>
      <c r="C101" s="25">
        <f>Tableau!F106</f>
        <v>45</v>
      </c>
      <c r="D101" s="24">
        <f>Tableau!G106</f>
        <v>48.056</v>
      </c>
      <c r="E101" s="51" t="s">
        <v>233</v>
      </c>
      <c r="F101" s="19">
        <f>Tableau!I106</f>
        <v>3</v>
      </c>
      <c r="G101" s="19">
        <f>Tableau!J106</f>
        <v>26</v>
      </c>
      <c r="H101" s="20">
        <f>Tableau!K106</f>
        <v>17.016</v>
      </c>
      <c r="J101" s="28" t="str">
        <f>Tableau!C106</f>
        <v>RH937-4</v>
      </c>
      <c r="K101" s="28" t="str">
        <f>Tableau!B106</f>
        <v>ABRI FREIN 02 EST</v>
      </c>
      <c r="L101" s="32">
        <f t="shared" si="4"/>
        <v>47.76334888888889</v>
      </c>
      <c r="M101" s="32">
        <f t="shared" si="5"/>
        <v>-3.43806</v>
      </c>
      <c r="N101" s="29"/>
      <c r="O101" s="29"/>
      <c r="P101" s="29"/>
      <c r="Q101" s="28">
        <f>Tableau!N106</f>
        <v>46.629</v>
      </c>
    </row>
    <row r="102" spans="1:17" ht="12.75">
      <c r="A102" s="17" t="s">
        <v>6</v>
      </c>
      <c r="B102" s="23">
        <f>Tableau!E107</f>
        <v>47</v>
      </c>
      <c r="C102" s="25">
        <f>Tableau!F107</f>
        <v>46</v>
      </c>
      <c r="D102" s="24">
        <f>Tableau!G107</f>
        <v>42.622</v>
      </c>
      <c r="E102" s="51" t="s">
        <v>233</v>
      </c>
      <c r="F102" s="19">
        <f>Tableau!I107</f>
        <v>3</v>
      </c>
      <c r="G102" s="19">
        <f>Tableau!J107</f>
        <v>20</v>
      </c>
      <c r="H102" s="20">
        <f>Tableau!K107</f>
        <v>25.035</v>
      </c>
      <c r="J102" s="28" t="str">
        <f>Tableau!C107</f>
        <v>RH939</v>
      </c>
      <c r="K102" s="28" t="str">
        <f>Tableau!B107</f>
        <v>PYLÔNE</v>
      </c>
      <c r="L102" s="32">
        <f t="shared" si="4"/>
        <v>47.77850611111111</v>
      </c>
      <c r="M102" s="32">
        <f t="shared" si="5"/>
        <v>-3.3402875</v>
      </c>
      <c r="N102" s="29"/>
      <c r="O102" s="29"/>
      <c r="P102" s="29"/>
      <c r="Q102" s="28">
        <f>Tableau!N107</f>
        <v>62.335</v>
      </c>
    </row>
    <row r="103" spans="1:17" ht="12.75">
      <c r="A103" s="17" t="s">
        <v>6</v>
      </c>
      <c r="B103" s="23">
        <f>Tableau!E108</f>
        <v>47</v>
      </c>
      <c r="C103" s="25">
        <f>Tableau!F108</f>
        <v>45</v>
      </c>
      <c r="D103" s="24">
        <f>Tableau!G108</f>
        <v>57.508</v>
      </c>
      <c r="E103" s="51" t="s">
        <v>233</v>
      </c>
      <c r="F103" s="19">
        <f>Tableau!I108</f>
        <v>3</v>
      </c>
      <c r="G103" s="19">
        <f>Tableau!J108</f>
        <v>26</v>
      </c>
      <c r="H103" s="20">
        <f>Tableau!K108</f>
        <v>32.933</v>
      </c>
      <c r="J103" s="28" t="str">
        <f>Tableau!C108</f>
        <v>RH940</v>
      </c>
      <c r="K103" s="28" t="str">
        <f>Tableau!B108</f>
        <v>ARBRE</v>
      </c>
      <c r="L103" s="32">
        <f t="shared" si="4"/>
        <v>47.765974444444446</v>
      </c>
      <c r="M103" s="32">
        <f t="shared" si="5"/>
        <v>-3.442481388888889</v>
      </c>
      <c r="N103" s="29"/>
      <c r="O103" s="29"/>
      <c r="P103" s="29"/>
      <c r="Q103" s="28">
        <f>Tableau!N108</f>
        <v>58.528</v>
      </c>
    </row>
    <row r="104" spans="1:17" ht="12.75">
      <c r="A104" s="17" t="s">
        <v>6</v>
      </c>
      <c r="B104" s="23">
        <f>Tableau!E109</f>
        <v>47</v>
      </c>
      <c r="C104" s="25">
        <f>Tableau!F109</f>
        <v>46</v>
      </c>
      <c r="D104" s="24">
        <f>Tableau!G109</f>
        <v>5.143</v>
      </c>
      <c r="E104" s="51" t="s">
        <v>233</v>
      </c>
      <c r="F104" s="19">
        <f>Tableau!I109</f>
        <v>3</v>
      </c>
      <c r="G104" s="19">
        <f>Tableau!J109</f>
        <v>26</v>
      </c>
      <c r="H104" s="20">
        <f>Tableau!K109</f>
        <v>37.759</v>
      </c>
      <c r="J104" s="28" t="str">
        <f>Tableau!C109</f>
        <v>RH941</v>
      </c>
      <c r="K104" s="28" t="str">
        <f>Tableau!B109</f>
        <v>TOUR DE CONTRÔLE</v>
      </c>
      <c r="L104" s="32">
        <f t="shared" si="4"/>
        <v>47.768095277777775</v>
      </c>
      <c r="M104" s="32">
        <f t="shared" si="5"/>
        <v>-3.4438219444444447</v>
      </c>
      <c r="N104" s="29"/>
      <c r="O104" s="29"/>
      <c r="P104" s="29"/>
      <c r="Q104" s="28">
        <f>Tableau!N109</f>
        <v>76.535</v>
      </c>
    </row>
    <row r="105" spans="1:17" ht="12.75">
      <c r="A105" s="17" t="s">
        <v>6</v>
      </c>
      <c r="B105" s="23">
        <f>Tableau!E110</f>
        <v>47</v>
      </c>
      <c r="C105" s="25">
        <f>Tableau!F110</f>
        <v>46</v>
      </c>
      <c r="D105" s="24">
        <f>Tableau!G110</f>
        <v>48.363</v>
      </c>
      <c r="E105" s="51" t="s">
        <v>233</v>
      </c>
      <c r="F105" s="19">
        <f>Tableau!I110</f>
        <v>3</v>
      </c>
      <c r="G105" s="19">
        <f>Tableau!J110</f>
        <v>26</v>
      </c>
      <c r="H105" s="20">
        <f>Tableau!K110</f>
        <v>29.671</v>
      </c>
      <c r="J105" s="28" t="str">
        <f>Tableau!C110</f>
        <v>RH942</v>
      </c>
      <c r="K105" s="28" t="str">
        <f>Tableau!B110</f>
        <v>CHÂTEAU D'EAU</v>
      </c>
      <c r="L105" s="32">
        <f t="shared" si="4"/>
        <v>47.780100833333336</v>
      </c>
      <c r="M105" s="32">
        <f t="shared" si="5"/>
        <v>-3.441575277777778</v>
      </c>
      <c r="N105" s="29"/>
      <c r="O105" s="29"/>
      <c r="P105" s="29"/>
      <c r="Q105" s="28">
        <f>Tableau!N110</f>
        <v>91.873</v>
      </c>
    </row>
    <row r="106" spans="1:17" ht="12.75">
      <c r="A106" s="17" t="s">
        <v>6</v>
      </c>
      <c r="B106" s="23">
        <f>Tableau!E111</f>
        <v>47</v>
      </c>
      <c r="C106" s="25">
        <f>Tableau!F111</f>
        <v>45</v>
      </c>
      <c r="D106" s="24">
        <f>Tableau!G111</f>
        <v>1.301</v>
      </c>
      <c r="E106" s="51" t="s">
        <v>233</v>
      </c>
      <c r="F106" s="19">
        <f>Tableau!I111</f>
        <v>3</v>
      </c>
      <c r="G106" s="19">
        <f>Tableau!J111</f>
        <v>27</v>
      </c>
      <c r="H106" s="20">
        <f>Tableau!K111</f>
        <v>4.424</v>
      </c>
      <c r="J106" s="28" t="str">
        <f>Tableau!C111</f>
        <v>RH943-1</v>
      </c>
      <c r="K106" s="28" t="str">
        <f>Tableau!B111</f>
        <v>HANGAR H12</v>
      </c>
      <c r="L106" s="32">
        <f t="shared" si="4"/>
        <v>47.75036138888889</v>
      </c>
      <c r="M106" s="32">
        <f t="shared" si="5"/>
        <v>-3.451228888888889</v>
      </c>
      <c r="N106" s="29"/>
      <c r="O106" s="29"/>
      <c r="P106" s="29"/>
      <c r="Q106" s="28">
        <f>Tableau!N111</f>
        <v>55.793</v>
      </c>
    </row>
    <row r="107" spans="1:17" ht="12.75">
      <c r="A107" s="17" t="s">
        <v>6</v>
      </c>
      <c r="B107" s="23">
        <f>Tableau!E112</f>
        <v>47</v>
      </c>
      <c r="C107" s="25">
        <f>Tableau!F112</f>
        <v>44</v>
      </c>
      <c r="D107" s="24">
        <f>Tableau!G112</f>
        <v>59.154</v>
      </c>
      <c r="E107" s="51" t="s">
        <v>233</v>
      </c>
      <c r="F107" s="19">
        <f>Tableau!I112</f>
        <v>3</v>
      </c>
      <c r="G107" s="19">
        <f>Tableau!J112</f>
        <v>27</v>
      </c>
      <c r="H107" s="20">
        <f>Tableau!K112</f>
        <v>3.559</v>
      </c>
      <c r="J107" s="28" t="str">
        <f>Tableau!C112</f>
        <v>RH943-2</v>
      </c>
      <c r="K107" s="28" t="str">
        <f>Tableau!B112</f>
        <v>HANGAR H12</v>
      </c>
      <c r="L107" s="32">
        <f t="shared" si="4"/>
        <v>47.749765000000004</v>
      </c>
      <c r="M107" s="32">
        <f t="shared" si="5"/>
        <v>-3.450988611111111</v>
      </c>
      <c r="N107" s="29"/>
      <c r="O107" s="29"/>
      <c r="P107" s="29"/>
      <c r="Q107" s="28">
        <f>Tableau!N112</f>
        <v>55.793</v>
      </c>
    </row>
    <row r="108" spans="1:17" ht="12.75">
      <c r="A108" s="17" t="s">
        <v>6</v>
      </c>
      <c r="B108" s="23">
        <f>Tableau!E113</f>
        <v>47</v>
      </c>
      <c r="C108" s="25">
        <f>Tableau!F113</f>
        <v>44</v>
      </c>
      <c r="D108" s="24">
        <f>Tableau!G113</f>
        <v>58.703</v>
      </c>
      <c r="E108" s="51" t="s">
        <v>233</v>
      </c>
      <c r="F108" s="19">
        <f>Tableau!I113</f>
        <v>3</v>
      </c>
      <c r="G108" s="19">
        <f>Tableau!J113</f>
        <v>27</v>
      </c>
      <c r="H108" s="20">
        <f>Tableau!K113</f>
        <v>6.113</v>
      </c>
      <c r="J108" s="28" t="str">
        <f>Tableau!C113</f>
        <v>RH943-3</v>
      </c>
      <c r="K108" s="28" t="str">
        <f>Tableau!B113</f>
        <v>HANGAR H12</v>
      </c>
      <c r="L108" s="32">
        <f t="shared" si="4"/>
        <v>47.74963972222222</v>
      </c>
      <c r="M108" s="32">
        <f t="shared" si="5"/>
        <v>-3.4516980555555556</v>
      </c>
      <c r="N108" s="29"/>
      <c r="O108" s="29"/>
      <c r="P108" s="29"/>
      <c r="Q108" s="28">
        <f>Tableau!N113</f>
        <v>55.793</v>
      </c>
    </row>
    <row r="109" spans="1:17" ht="12.75">
      <c r="A109" s="17" t="s">
        <v>6</v>
      </c>
      <c r="B109" s="23">
        <f>Tableau!E114</f>
        <v>47</v>
      </c>
      <c r="C109" s="25">
        <f>Tableau!F114</f>
        <v>45</v>
      </c>
      <c r="D109" s="24">
        <f>Tableau!G114</f>
        <v>0.859</v>
      </c>
      <c r="E109" s="51" t="s">
        <v>233</v>
      </c>
      <c r="F109" s="19">
        <f>Tableau!I114</f>
        <v>3</v>
      </c>
      <c r="G109" s="19">
        <f>Tableau!J114</f>
        <v>27</v>
      </c>
      <c r="H109" s="20">
        <f>Tableau!K114</f>
        <v>6.957</v>
      </c>
      <c r="J109" s="28" t="str">
        <f>Tableau!C114</f>
        <v>RH943-4</v>
      </c>
      <c r="K109" s="28" t="str">
        <f>Tableau!B114</f>
        <v>HANGAR H12</v>
      </c>
      <c r="L109" s="32">
        <f t="shared" si="4"/>
        <v>47.75023861111111</v>
      </c>
      <c r="M109" s="32">
        <f t="shared" si="5"/>
        <v>-3.4519325000000003</v>
      </c>
      <c r="N109" s="29"/>
      <c r="O109" s="29"/>
      <c r="P109" s="29"/>
      <c r="Q109" s="28">
        <f>Tableau!N114</f>
        <v>55.793</v>
      </c>
    </row>
    <row r="110" spans="1:17" ht="12.75">
      <c r="A110" s="17" t="s">
        <v>6</v>
      </c>
      <c r="B110" s="23">
        <f>Tableau!E115</f>
        <v>47</v>
      </c>
      <c r="C110" s="25">
        <f>Tableau!F115</f>
        <v>45</v>
      </c>
      <c r="D110" s="24">
        <f>Tableau!G115</f>
        <v>0.965</v>
      </c>
      <c r="E110" s="51" t="s">
        <v>233</v>
      </c>
      <c r="F110" s="19">
        <f>Tableau!I115</f>
        <v>3</v>
      </c>
      <c r="G110" s="19">
        <f>Tableau!J115</f>
        <v>27</v>
      </c>
      <c r="H110" s="20">
        <f>Tableau!K115</f>
        <v>8.32</v>
      </c>
      <c r="J110" s="28" t="str">
        <f>Tableau!C115</f>
        <v>RH944-1</v>
      </c>
      <c r="K110" s="28" t="str">
        <f>Tableau!B115</f>
        <v>HANGAR H47</v>
      </c>
      <c r="L110" s="32">
        <f t="shared" si="4"/>
        <v>47.75026805555556</v>
      </c>
      <c r="M110" s="32">
        <f t="shared" si="5"/>
        <v>-3.4523111111111113</v>
      </c>
      <c r="N110" s="29"/>
      <c r="O110" s="29"/>
      <c r="P110" s="29"/>
      <c r="Q110" s="28">
        <f>Tableau!N115</f>
        <v>46.156</v>
      </c>
    </row>
    <row r="111" spans="1:17" ht="12.75">
      <c r="A111" s="17" t="s">
        <v>6</v>
      </c>
      <c r="B111" s="23">
        <f>Tableau!E116</f>
        <v>47</v>
      </c>
      <c r="C111" s="25">
        <f>Tableau!F116</f>
        <v>44</v>
      </c>
      <c r="D111" s="24">
        <f>Tableau!G116</f>
        <v>59.509</v>
      </c>
      <c r="E111" s="51" t="s">
        <v>233</v>
      </c>
      <c r="F111" s="19">
        <f>Tableau!I116</f>
        <v>3</v>
      </c>
      <c r="G111" s="19">
        <f>Tableau!J116</f>
        <v>27</v>
      </c>
      <c r="H111" s="20">
        <f>Tableau!K116</f>
        <v>8.345</v>
      </c>
      <c r="J111" s="28" t="str">
        <f>Tableau!C116</f>
        <v>RH944-2</v>
      </c>
      <c r="K111" s="28" t="str">
        <f>Tableau!B116</f>
        <v>HANGAR H47</v>
      </c>
      <c r="L111" s="32">
        <f t="shared" si="4"/>
        <v>47.74986361111111</v>
      </c>
      <c r="M111" s="32">
        <f t="shared" si="5"/>
        <v>-3.4523180555555557</v>
      </c>
      <c r="N111" s="29"/>
      <c r="O111" s="29"/>
      <c r="P111" s="29"/>
      <c r="Q111" s="28">
        <f>Tableau!N116</f>
        <v>46.156</v>
      </c>
    </row>
    <row r="112" spans="1:17" ht="12.75">
      <c r="A112" s="17" t="s">
        <v>6</v>
      </c>
      <c r="B112" s="23">
        <f>Tableau!E117</f>
        <v>47</v>
      </c>
      <c r="C112" s="25">
        <f>Tableau!F117</f>
        <v>44</v>
      </c>
      <c r="D112" s="24">
        <f>Tableau!G117</f>
        <v>59.086</v>
      </c>
      <c r="E112" s="51" t="s">
        <v>233</v>
      </c>
      <c r="F112" s="19">
        <f>Tableau!I117</f>
        <v>3</v>
      </c>
      <c r="G112" s="19">
        <f>Tableau!J117</f>
        <v>27</v>
      </c>
      <c r="H112" s="20">
        <f>Tableau!K117</f>
        <v>10.798</v>
      </c>
      <c r="J112" s="28" t="str">
        <f>Tableau!C117</f>
        <v>RH944-3</v>
      </c>
      <c r="K112" s="28" t="str">
        <f>Tableau!B117</f>
        <v>HANGAR H47</v>
      </c>
      <c r="L112" s="32">
        <f t="shared" si="4"/>
        <v>47.749746111111115</v>
      </c>
      <c r="M112" s="32">
        <f t="shared" si="5"/>
        <v>-3.4529994444444445</v>
      </c>
      <c r="N112" s="29"/>
      <c r="O112" s="29"/>
      <c r="P112" s="29"/>
      <c r="Q112" s="28">
        <f>Tableau!N117</f>
        <v>46.156</v>
      </c>
    </row>
    <row r="113" spans="1:17" ht="12.75">
      <c r="A113" s="17" t="s">
        <v>6</v>
      </c>
      <c r="B113" s="23">
        <f>Tableau!E118</f>
        <v>47</v>
      </c>
      <c r="C113" s="25">
        <f>Tableau!F118</f>
        <v>45</v>
      </c>
      <c r="D113" s="24">
        <f>Tableau!G118</f>
        <v>0.396</v>
      </c>
      <c r="E113" s="51" t="s">
        <v>233</v>
      </c>
      <c r="F113" s="19">
        <f>Tableau!I118</f>
        <v>3</v>
      </c>
      <c r="G113" s="19">
        <f>Tableau!J118</f>
        <v>27</v>
      </c>
      <c r="H113" s="20">
        <f>Tableau!K118</f>
        <v>11.294</v>
      </c>
      <c r="J113" s="28" t="str">
        <f>Tableau!C118</f>
        <v>RH944-4</v>
      </c>
      <c r="K113" s="28" t="str">
        <f>Tableau!B118</f>
        <v>HANGAR H47</v>
      </c>
      <c r="L113" s="32">
        <f t="shared" si="4"/>
        <v>47.75011</v>
      </c>
      <c r="M113" s="32">
        <f t="shared" si="5"/>
        <v>-3.4531372222222223</v>
      </c>
      <c r="N113" s="29"/>
      <c r="O113" s="29"/>
      <c r="P113" s="29"/>
      <c r="Q113" s="28">
        <f>Tableau!N118</f>
        <v>46.156</v>
      </c>
    </row>
    <row r="114" spans="1:17" ht="12.75">
      <c r="A114" s="17" t="s">
        <v>6</v>
      </c>
      <c r="B114" s="23">
        <f>Tableau!E119</f>
        <v>47</v>
      </c>
      <c r="C114" s="25">
        <f>Tableau!F119</f>
        <v>45</v>
      </c>
      <c r="D114" s="24">
        <f>Tableau!G119</f>
        <v>4.553</v>
      </c>
      <c r="E114" s="51" t="s">
        <v>233</v>
      </c>
      <c r="F114" s="19">
        <f>Tableau!I119</f>
        <v>3</v>
      </c>
      <c r="G114" s="19">
        <f>Tableau!J119</f>
        <v>26</v>
      </c>
      <c r="H114" s="20">
        <f>Tableau!K119</f>
        <v>54.297</v>
      </c>
      <c r="J114" s="28" t="str">
        <f>Tableau!C119</f>
        <v>RH945-1</v>
      </c>
      <c r="K114" s="28" t="str">
        <f>Tableau!B119</f>
        <v>HANGAR H52</v>
      </c>
      <c r="L114" s="32">
        <f t="shared" si="4"/>
        <v>47.751264722222224</v>
      </c>
      <c r="M114" s="32">
        <f t="shared" si="5"/>
        <v>-3.4484158333333337</v>
      </c>
      <c r="N114" s="29"/>
      <c r="O114" s="29"/>
      <c r="P114" s="29"/>
      <c r="Q114" s="28">
        <f>Tableau!N119</f>
        <v>46.176</v>
      </c>
    </row>
    <row r="115" spans="1:17" ht="12.75">
      <c r="A115" s="17" t="s">
        <v>6</v>
      </c>
      <c r="B115" s="23">
        <f>Tableau!E120</f>
        <v>47</v>
      </c>
      <c r="C115" s="25">
        <f>Tableau!F120</f>
        <v>45</v>
      </c>
      <c r="D115" s="24">
        <f>Tableau!G120</f>
        <v>3.823</v>
      </c>
      <c r="E115" s="51" t="s">
        <v>233</v>
      </c>
      <c r="F115" s="19">
        <f>Tableau!I120</f>
        <v>3</v>
      </c>
      <c r="G115" s="19">
        <f>Tableau!J120</f>
        <v>26</v>
      </c>
      <c r="H115" s="20">
        <f>Tableau!K120</f>
        <v>54.157</v>
      </c>
      <c r="J115" s="28" t="str">
        <f>Tableau!C120</f>
        <v>RH945-2</v>
      </c>
      <c r="K115" s="28" t="str">
        <f>Tableau!B120</f>
        <v>HANGAR H52</v>
      </c>
      <c r="L115" s="32">
        <f t="shared" si="4"/>
        <v>47.751061944444444</v>
      </c>
      <c r="M115" s="32">
        <f t="shared" si="5"/>
        <v>-3.4483769444444445</v>
      </c>
      <c r="N115" s="29"/>
      <c r="O115" s="29"/>
      <c r="P115" s="29"/>
      <c r="Q115" s="28">
        <f>Tableau!N120</f>
        <v>46.176</v>
      </c>
    </row>
    <row r="116" spans="1:17" ht="12.75">
      <c r="A116" s="17" t="s">
        <v>6</v>
      </c>
      <c r="B116" s="23">
        <f>Tableau!E121</f>
        <v>47</v>
      </c>
      <c r="C116" s="25">
        <f>Tableau!F121</f>
        <v>45</v>
      </c>
      <c r="D116" s="24">
        <f>Tableau!G121</f>
        <v>3.168</v>
      </c>
      <c r="E116" s="51" t="s">
        <v>233</v>
      </c>
      <c r="F116" s="19">
        <f>Tableau!I121</f>
        <v>3</v>
      </c>
      <c r="G116" s="19">
        <f>Tableau!J121</f>
        <v>26</v>
      </c>
      <c r="H116" s="20">
        <f>Tableau!K121</f>
        <v>56.018</v>
      </c>
      <c r="J116" s="28" t="str">
        <f>Tableau!C121</f>
        <v>RH945-3</v>
      </c>
      <c r="K116" s="28" t="str">
        <f>Tableau!B121</f>
        <v>HANGAR H52</v>
      </c>
      <c r="L116" s="32">
        <f t="shared" si="4"/>
        <v>47.75088</v>
      </c>
      <c r="M116" s="32">
        <f t="shared" si="5"/>
        <v>-3.448893888888889</v>
      </c>
      <c r="N116" s="29"/>
      <c r="O116" s="29"/>
      <c r="P116" s="29"/>
      <c r="Q116" s="28">
        <f>Tableau!N121</f>
        <v>46.176</v>
      </c>
    </row>
    <row r="117" spans="1:17" ht="12.75">
      <c r="A117" s="17" t="s">
        <v>6</v>
      </c>
      <c r="B117" s="23">
        <f>Tableau!E122</f>
        <v>47</v>
      </c>
      <c r="C117" s="25">
        <f>Tableau!F122</f>
        <v>45</v>
      </c>
      <c r="D117" s="24">
        <f>Tableau!G122</f>
        <v>4.842</v>
      </c>
      <c r="E117" s="51" t="s">
        <v>233</v>
      </c>
      <c r="F117" s="19">
        <f>Tableau!I122</f>
        <v>3</v>
      </c>
      <c r="G117" s="19">
        <f>Tableau!J122</f>
        <v>26</v>
      </c>
      <c r="H117" s="20">
        <f>Tableau!K122</f>
        <v>56.37</v>
      </c>
      <c r="J117" s="28" t="str">
        <f>Tableau!C122</f>
        <v>RH945-4</v>
      </c>
      <c r="K117" s="28" t="str">
        <f>Tableau!B122</f>
        <v>HANGAR H52</v>
      </c>
      <c r="L117" s="32">
        <f t="shared" si="4"/>
        <v>47.751345</v>
      </c>
      <c r="M117" s="32">
        <f t="shared" si="5"/>
        <v>-3.448991666666667</v>
      </c>
      <c r="N117" s="29"/>
      <c r="O117" s="29"/>
      <c r="P117" s="29"/>
      <c r="Q117" s="28">
        <f>Tableau!N122</f>
        <v>46.176</v>
      </c>
    </row>
    <row r="118" spans="1:17" ht="12.75">
      <c r="A118" s="17" t="s">
        <v>6</v>
      </c>
      <c r="B118" s="23">
        <f>Tableau!E123</f>
        <v>47</v>
      </c>
      <c r="C118" s="25">
        <f>Tableau!F123</f>
        <v>45</v>
      </c>
      <c r="D118" s="24">
        <f>Tableau!G123</f>
        <v>7.258</v>
      </c>
      <c r="E118" s="51" t="s">
        <v>233</v>
      </c>
      <c r="F118" s="19">
        <f>Tableau!I123</f>
        <v>3</v>
      </c>
      <c r="G118" s="19">
        <f>Tableau!J123</f>
        <v>27</v>
      </c>
      <c r="H118" s="20">
        <f>Tableau!K123</f>
        <v>5.841</v>
      </c>
      <c r="J118" s="28" t="str">
        <f>Tableau!C123</f>
        <v>RH946-1</v>
      </c>
      <c r="K118" s="28" t="str">
        <f>Tableau!B123</f>
        <v>HANGAR H51</v>
      </c>
      <c r="L118" s="32">
        <f t="shared" si="4"/>
        <v>47.75201611111111</v>
      </c>
      <c r="M118" s="32">
        <f t="shared" si="5"/>
        <v>-3.4516225</v>
      </c>
      <c r="N118" s="29"/>
      <c r="O118" s="29"/>
      <c r="P118" s="29"/>
      <c r="Q118" s="28">
        <f>Tableau!N123</f>
        <v>44.404</v>
      </c>
    </row>
    <row r="119" spans="1:17" ht="12.75">
      <c r="A119" s="17" t="s">
        <v>6</v>
      </c>
      <c r="B119" s="23">
        <f>Tableau!E124</f>
        <v>47</v>
      </c>
      <c r="C119" s="25">
        <f>Tableau!F124</f>
        <v>45</v>
      </c>
      <c r="D119" s="24">
        <f>Tableau!G124</f>
        <v>5.663</v>
      </c>
      <c r="E119" s="51" t="s">
        <v>233</v>
      </c>
      <c r="F119" s="19">
        <f>Tableau!I124</f>
        <v>3</v>
      </c>
      <c r="G119" s="19">
        <f>Tableau!J124</f>
        <v>27</v>
      </c>
      <c r="H119" s="20">
        <f>Tableau!K124</f>
        <v>5.029</v>
      </c>
      <c r="J119" s="28" t="str">
        <f>Tableau!C124</f>
        <v>RH946-2</v>
      </c>
      <c r="K119" s="28" t="str">
        <f>Tableau!B124</f>
        <v>HANGAR H51</v>
      </c>
      <c r="L119" s="32">
        <f t="shared" si="4"/>
        <v>47.75157305555555</v>
      </c>
      <c r="M119" s="32">
        <f t="shared" si="5"/>
        <v>-3.451396944444445</v>
      </c>
      <c r="N119" s="29"/>
      <c r="O119" s="29"/>
      <c r="P119" s="29"/>
      <c r="Q119" s="28">
        <f>Tableau!N124</f>
        <v>44.404</v>
      </c>
    </row>
    <row r="120" spans="1:17" ht="12.75">
      <c r="A120" s="17" t="s">
        <v>6</v>
      </c>
      <c r="B120" s="23">
        <f>Tableau!E125</f>
        <v>47</v>
      </c>
      <c r="C120" s="25">
        <f>Tableau!F125</f>
        <v>45</v>
      </c>
      <c r="D120" s="24">
        <f>Tableau!G125</f>
        <v>5.678</v>
      </c>
      <c r="E120" s="51" t="s">
        <v>233</v>
      </c>
      <c r="F120" s="19">
        <f>Tableau!I125</f>
        <v>3</v>
      </c>
      <c r="G120" s="19">
        <f>Tableau!J125</f>
        <v>27</v>
      </c>
      <c r="H120" s="20">
        <f>Tableau!K125</f>
        <v>7.13</v>
      </c>
      <c r="J120" s="28" t="str">
        <f>Tableau!C125</f>
        <v>RH946-3</v>
      </c>
      <c r="K120" s="28" t="str">
        <f>Tableau!B125</f>
        <v>HANGAR H51</v>
      </c>
      <c r="L120" s="32">
        <f t="shared" si="4"/>
        <v>47.751577222222224</v>
      </c>
      <c r="M120" s="32">
        <f t="shared" si="5"/>
        <v>-3.4519805555555556</v>
      </c>
      <c r="N120" s="29"/>
      <c r="O120" s="29"/>
      <c r="P120" s="29"/>
      <c r="Q120" s="28">
        <f>Tableau!N125</f>
        <v>44.404</v>
      </c>
    </row>
    <row r="121" spans="1:17" ht="12.75">
      <c r="A121" s="17" t="s">
        <v>6</v>
      </c>
      <c r="B121" s="23">
        <f>Tableau!E126</f>
        <v>47</v>
      </c>
      <c r="C121" s="25">
        <f>Tableau!F126</f>
        <v>45</v>
      </c>
      <c r="D121" s="24">
        <f>Tableau!G126</f>
        <v>6.369</v>
      </c>
      <c r="E121" s="51" t="s">
        <v>233</v>
      </c>
      <c r="F121" s="19">
        <f>Tableau!I126</f>
        <v>3</v>
      </c>
      <c r="G121" s="19">
        <f>Tableau!J126</f>
        <v>27</v>
      </c>
      <c r="H121" s="20">
        <f>Tableau!K126</f>
        <v>7.486</v>
      </c>
      <c r="J121" s="28" t="str">
        <f>Tableau!C126</f>
        <v>RH946-4</v>
      </c>
      <c r="K121" s="28" t="str">
        <f>Tableau!B126</f>
        <v>HANGAR H51</v>
      </c>
      <c r="L121" s="32">
        <f t="shared" si="4"/>
        <v>47.75176916666667</v>
      </c>
      <c r="M121" s="32">
        <f t="shared" si="5"/>
        <v>-3.4520794444444447</v>
      </c>
      <c r="N121" s="29"/>
      <c r="O121" s="29"/>
      <c r="P121" s="29"/>
      <c r="Q121" s="28">
        <f>Tableau!N126</f>
        <v>44.404</v>
      </c>
    </row>
    <row r="122" spans="1:17" ht="12.75">
      <c r="A122" s="17" t="s">
        <v>6</v>
      </c>
      <c r="B122" s="23">
        <f>Tableau!E127</f>
        <v>47</v>
      </c>
      <c r="C122" s="25">
        <f>Tableau!F127</f>
        <v>45</v>
      </c>
      <c r="D122" s="24">
        <f>Tableau!G127</f>
        <v>5.264</v>
      </c>
      <c r="E122" s="51" t="s">
        <v>233</v>
      </c>
      <c r="F122" s="19">
        <f>Tableau!I127</f>
        <v>3</v>
      </c>
      <c r="G122" s="19">
        <f>Tableau!J127</f>
        <v>27</v>
      </c>
      <c r="H122" s="20">
        <f>Tableau!K127</f>
        <v>27.43</v>
      </c>
      <c r="J122" s="28" t="str">
        <f>Tableau!C127</f>
        <v>RH947-1</v>
      </c>
      <c r="K122" s="28" t="str">
        <f>Tableau!B127</f>
        <v>HANGAR H49</v>
      </c>
      <c r="L122" s="32">
        <f t="shared" si="4"/>
        <v>47.75146222222222</v>
      </c>
      <c r="M122" s="32">
        <f t="shared" si="5"/>
        <v>-3.4576194444444446</v>
      </c>
      <c r="N122" s="29"/>
      <c r="O122" s="29"/>
      <c r="P122" s="29"/>
      <c r="Q122" s="28">
        <f>Tableau!N127</f>
        <v>45.402</v>
      </c>
    </row>
    <row r="123" spans="1:17" ht="12.75">
      <c r="A123" s="17" t="s">
        <v>6</v>
      </c>
      <c r="B123" s="23">
        <f>Tableau!E128</f>
        <v>47</v>
      </c>
      <c r="C123" s="25">
        <f>Tableau!F128</f>
        <v>45</v>
      </c>
      <c r="D123" s="24">
        <f>Tableau!G128</f>
        <v>3.578</v>
      </c>
      <c r="E123" s="51" t="s">
        <v>233</v>
      </c>
      <c r="F123" s="19">
        <f>Tableau!I128</f>
        <v>3</v>
      </c>
      <c r="G123" s="19">
        <f>Tableau!J128</f>
        <v>27</v>
      </c>
      <c r="H123" s="20">
        <f>Tableau!K128</f>
        <v>27.46</v>
      </c>
      <c r="J123" s="28" t="str">
        <f>Tableau!C128</f>
        <v>RH947-2</v>
      </c>
      <c r="K123" s="28" t="str">
        <f>Tableau!B128</f>
        <v>HANGAR H49</v>
      </c>
      <c r="L123" s="32">
        <f t="shared" si="4"/>
        <v>47.750993888888885</v>
      </c>
      <c r="M123" s="32">
        <f t="shared" si="5"/>
        <v>-3.4576277777777777</v>
      </c>
      <c r="N123" s="29"/>
      <c r="O123" s="29"/>
      <c r="P123" s="29"/>
      <c r="Q123" s="28">
        <f>Tableau!N128</f>
        <v>45.402</v>
      </c>
    </row>
    <row r="124" spans="1:17" ht="12.75">
      <c r="A124" s="17" t="s">
        <v>6</v>
      </c>
      <c r="B124" s="23">
        <f>Tableau!E129</f>
        <v>47</v>
      </c>
      <c r="C124" s="25">
        <f>Tableau!F129</f>
        <v>45</v>
      </c>
      <c r="D124" s="24">
        <f>Tableau!G129</f>
        <v>4.069</v>
      </c>
      <c r="E124" s="51" t="s">
        <v>233</v>
      </c>
      <c r="F124" s="19">
        <f>Tableau!I129</f>
        <v>3</v>
      </c>
      <c r="G124" s="19">
        <f>Tableau!J129</f>
        <v>27</v>
      </c>
      <c r="H124" s="20">
        <f>Tableau!K129</f>
        <v>29.427</v>
      </c>
      <c r="J124" s="28" t="str">
        <f>Tableau!C129</f>
        <v>RH947-3</v>
      </c>
      <c r="K124" s="28" t="str">
        <f>Tableau!B129</f>
        <v>HANGAR H49</v>
      </c>
      <c r="L124" s="32">
        <f t="shared" si="4"/>
        <v>47.751130277777776</v>
      </c>
      <c r="M124" s="32">
        <f t="shared" si="5"/>
        <v>-3.4581741666666668</v>
      </c>
      <c r="N124" s="29"/>
      <c r="O124" s="29"/>
      <c r="P124" s="29"/>
      <c r="Q124" s="28">
        <f>Tableau!N129</f>
        <v>45.402</v>
      </c>
    </row>
    <row r="125" spans="1:17" ht="12.75">
      <c r="A125" s="17" t="s">
        <v>6</v>
      </c>
      <c r="B125" s="23">
        <f>Tableau!E130</f>
        <v>47</v>
      </c>
      <c r="C125" s="25">
        <f>Tableau!F130</f>
        <v>45</v>
      </c>
      <c r="D125" s="24">
        <f>Tableau!G130</f>
        <v>4.802</v>
      </c>
      <c r="E125" s="51" t="s">
        <v>233</v>
      </c>
      <c r="F125" s="19">
        <f>Tableau!I130</f>
        <v>3</v>
      </c>
      <c r="G125" s="19">
        <f>Tableau!J130</f>
        <v>27</v>
      </c>
      <c r="H125" s="20">
        <f>Tableau!K130</f>
        <v>29.411</v>
      </c>
      <c r="J125" s="28" t="str">
        <f>Tableau!C130</f>
        <v>RH947-4</v>
      </c>
      <c r="K125" s="28" t="str">
        <f>Tableau!B130</f>
        <v>HANGAR H49</v>
      </c>
      <c r="L125" s="32">
        <f t="shared" si="4"/>
        <v>47.75133388888889</v>
      </c>
      <c r="M125" s="32">
        <f t="shared" si="5"/>
        <v>-3.4581697222222223</v>
      </c>
      <c r="N125" s="29"/>
      <c r="O125" s="29"/>
      <c r="P125" s="29"/>
      <c r="Q125" s="28">
        <f>Tableau!N130</f>
        <v>45.402</v>
      </c>
    </row>
    <row r="126" spans="1:17" ht="12.75">
      <c r="A126" s="17" t="s">
        <v>6</v>
      </c>
      <c r="B126" s="23">
        <f>Tableau!E131</f>
        <v>47</v>
      </c>
      <c r="C126" s="25">
        <f>Tableau!F131</f>
        <v>45</v>
      </c>
      <c r="D126" s="24">
        <f>Tableau!G131</f>
        <v>1.182</v>
      </c>
      <c r="E126" s="51" t="s">
        <v>233</v>
      </c>
      <c r="F126" s="19">
        <f>Tableau!I131</f>
        <v>3</v>
      </c>
      <c r="G126" s="19">
        <f>Tableau!J131</f>
        <v>27</v>
      </c>
      <c r="H126" s="20">
        <f>Tableau!K131</f>
        <v>28.952</v>
      </c>
      <c r="J126" s="28" t="str">
        <f>Tableau!C131</f>
        <v>RH948-1</v>
      </c>
      <c r="K126" s="28" t="str">
        <f>Tableau!B131</f>
        <v>HANGAR H48</v>
      </c>
      <c r="L126" s="32">
        <f t="shared" si="4"/>
        <v>47.750328333333336</v>
      </c>
      <c r="M126" s="32">
        <f t="shared" si="5"/>
        <v>-3.4580422222222222</v>
      </c>
      <c r="N126" s="29"/>
      <c r="O126" s="29"/>
      <c r="P126" s="29"/>
      <c r="Q126" s="28">
        <f>Tableau!N131</f>
        <v>45.567</v>
      </c>
    </row>
    <row r="127" spans="1:17" ht="12.75">
      <c r="A127" s="17" t="s">
        <v>6</v>
      </c>
      <c r="B127" s="23">
        <f>Tableau!E132</f>
        <v>47</v>
      </c>
      <c r="C127" s="25">
        <f>Tableau!F132</f>
        <v>44</v>
      </c>
      <c r="D127" s="24">
        <f>Tableau!G132</f>
        <v>59.116</v>
      </c>
      <c r="E127" s="51" t="s">
        <v>233</v>
      </c>
      <c r="F127" s="19">
        <f>Tableau!I132</f>
        <v>3</v>
      </c>
      <c r="G127" s="19">
        <f>Tableau!J132</f>
        <v>27</v>
      </c>
      <c r="H127" s="20">
        <f>Tableau!K132</f>
        <v>28.565</v>
      </c>
      <c r="J127" s="28" t="str">
        <f>Tableau!C132</f>
        <v>RH948-2</v>
      </c>
      <c r="K127" s="28" t="str">
        <f>Tableau!B132</f>
        <v>HANGAR H48</v>
      </c>
      <c r="L127" s="32">
        <f t="shared" si="4"/>
        <v>47.74975444444445</v>
      </c>
      <c r="M127" s="32">
        <f t="shared" si="5"/>
        <v>-3.4579347222222223</v>
      </c>
      <c r="N127" s="29"/>
      <c r="O127" s="29"/>
      <c r="P127" s="29"/>
      <c r="Q127" s="28">
        <f>Tableau!N132</f>
        <v>45.567</v>
      </c>
    </row>
    <row r="128" spans="1:17" ht="12.75">
      <c r="A128" s="17" t="s">
        <v>6</v>
      </c>
      <c r="B128" s="23">
        <f>Tableau!E133</f>
        <v>47</v>
      </c>
      <c r="C128" s="25">
        <f>Tableau!F133</f>
        <v>44</v>
      </c>
      <c r="D128" s="24">
        <f>Tableau!G133</f>
        <v>58.907</v>
      </c>
      <c r="E128" s="51" t="s">
        <v>233</v>
      </c>
      <c r="F128" s="19">
        <f>Tableau!I133</f>
        <v>3</v>
      </c>
      <c r="G128" s="19">
        <f>Tableau!J133</f>
        <v>27</v>
      </c>
      <c r="H128" s="20">
        <f>Tableau!K133</f>
        <v>30.541</v>
      </c>
      <c r="J128" s="28" t="str">
        <f>Tableau!C133</f>
        <v>RH948-3</v>
      </c>
      <c r="K128" s="28" t="str">
        <f>Tableau!B133</f>
        <v>HANGAR H48</v>
      </c>
      <c r="L128" s="32">
        <f t="shared" si="4"/>
        <v>47.74969638888889</v>
      </c>
      <c r="M128" s="32">
        <f t="shared" si="5"/>
        <v>-3.4584836111111112</v>
      </c>
      <c r="N128" s="29"/>
      <c r="O128" s="29"/>
      <c r="P128" s="29"/>
      <c r="Q128" s="28">
        <f>Tableau!N133</f>
        <v>45.567</v>
      </c>
    </row>
    <row r="129" spans="1:17" ht="12.75">
      <c r="A129" s="17" t="s">
        <v>6</v>
      </c>
      <c r="B129" s="23">
        <f>Tableau!E134</f>
        <v>47</v>
      </c>
      <c r="C129" s="25">
        <f>Tableau!F134</f>
        <v>45</v>
      </c>
      <c r="D129" s="24">
        <f>Tableau!G134</f>
        <v>0.589</v>
      </c>
      <c r="E129" s="51" t="s">
        <v>233</v>
      </c>
      <c r="F129" s="19">
        <f>Tableau!I134</f>
        <v>3</v>
      </c>
      <c r="G129" s="19">
        <f>Tableau!J134</f>
        <v>27</v>
      </c>
      <c r="H129" s="20">
        <f>Tableau!K134</f>
        <v>30.912</v>
      </c>
      <c r="J129" s="28" t="str">
        <f>Tableau!C134</f>
        <v>RH948-4</v>
      </c>
      <c r="K129" s="28" t="str">
        <f>Tableau!B134</f>
        <v>HANGAR H48</v>
      </c>
      <c r="L129" s="32">
        <f t="shared" si="4"/>
        <v>47.75016361111111</v>
      </c>
      <c r="M129" s="32">
        <f t="shared" si="5"/>
        <v>-3.4585866666666667</v>
      </c>
      <c r="N129" s="29"/>
      <c r="O129" s="29"/>
      <c r="P129" s="29"/>
      <c r="Q129" s="28">
        <f>Tableau!N134</f>
        <v>45.567</v>
      </c>
    </row>
    <row r="130" spans="1:17" ht="12.75">
      <c r="A130" s="17" t="s">
        <v>6</v>
      </c>
      <c r="B130" s="23">
        <f>Tableau!E135</f>
        <v>47</v>
      </c>
      <c r="C130" s="25">
        <f>Tableau!F135</f>
        <v>45</v>
      </c>
      <c r="D130" s="24">
        <f>Tableau!G135</f>
        <v>9.093</v>
      </c>
      <c r="E130" s="51" t="s">
        <v>233</v>
      </c>
      <c r="F130" s="19">
        <f>Tableau!I135</f>
        <v>3</v>
      </c>
      <c r="G130" s="19">
        <f>Tableau!J135</f>
        <v>26</v>
      </c>
      <c r="H130" s="20">
        <f>Tableau!K135</f>
        <v>17.949</v>
      </c>
      <c r="J130" s="28" t="str">
        <f>Tableau!C135</f>
        <v>RH950</v>
      </c>
      <c r="K130" s="28" t="str">
        <f>Tableau!B135</f>
        <v>LAMPADAIRE</v>
      </c>
      <c r="L130" s="32">
        <f t="shared" si="4"/>
        <v>47.75252583333333</v>
      </c>
      <c r="M130" s="32">
        <f t="shared" si="5"/>
        <v>-3.438319166666667</v>
      </c>
      <c r="N130" s="29"/>
      <c r="O130" s="29"/>
      <c r="P130" s="29"/>
      <c r="Q130" s="28">
        <f>Tableau!N135</f>
        <v>61.468</v>
      </c>
    </row>
    <row r="131" spans="1:17" ht="12.75">
      <c r="A131" s="17" t="s">
        <v>6</v>
      </c>
      <c r="B131" s="23">
        <f>Tableau!E136</f>
        <v>47</v>
      </c>
      <c r="C131" s="25">
        <f>Tableau!F136</f>
        <v>45</v>
      </c>
      <c r="D131" s="24">
        <f>Tableau!G136</f>
        <v>11.338</v>
      </c>
      <c r="E131" s="51" t="s">
        <v>233</v>
      </c>
      <c r="F131" s="19">
        <f>Tableau!I136</f>
        <v>3</v>
      </c>
      <c r="G131" s="19">
        <f>Tableau!J136</f>
        <v>26</v>
      </c>
      <c r="H131" s="20">
        <f>Tableau!K136</f>
        <v>17.977</v>
      </c>
      <c r="J131" s="28" t="str">
        <f>Tableau!C136</f>
        <v>RH951</v>
      </c>
      <c r="K131" s="28" t="str">
        <f>Tableau!B136</f>
        <v>LAMPADAIRE</v>
      </c>
      <c r="L131" s="32">
        <f t="shared" si="4"/>
        <v>47.753149444444446</v>
      </c>
      <c r="M131" s="32">
        <f t="shared" si="5"/>
        <v>-3.438326944444445</v>
      </c>
      <c r="N131" s="29"/>
      <c r="O131" s="29"/>
      <c r="P131" s="29"/>
      <c r="Q131" s="28">
        <f>Tableau!N136</f>
        <v>61.702</v>
      </c>
    </row>
    <row r="132" spans="1:17" ht="12.75">
      <c r="A132" s="17" t="s">
        <v>6</v>
      </c>
      <c r="B132" s="23">
        <f>Tableau!E137</f>
        <v>47</v>
      </c>
      <c r="C132" s="25">
        <f>Tableau!F137</f>
        <v>45</v>
      </c>
      <c r="D132" s="24">
        <f>Tableau!G137</f>
        <v>13.261</v>
      </c>
      <c r="E132" s="51" t="s">
        <v>233</v>
      </c>
      <c r="F132" s="19">
        <f>Tableau!I137</f>
        <v>3</v>
      </c>
      <c r="G132" s="19">
        <f>Tableau!J137</f>
        <v>26</v>
      </c>
      <c r="H132" s="20">
        <f>Tableau!K137</f>
        <v>15.975</v>
      </c>
      <c r="J132" s="28" t="str">
        <f>Tableau!C137</f>
        <v>RH952</v>
      </c>
      <c r="K132" s="28" t="str">
        <f>Tableau!B137</f>
        <v>ARBRE</v>
      </c>
      <c r="L132" s="32">
        <f t="shared" si="4"/>
        <v>47.753683611111114</v>
      </c>
      <c r="M132" s="32">
        <f t="shared" si="5"/>
        <v>-3.4377708333333334</v>
      </c>
      <c r="N132" s="29"/>
      <c r="O132" s="29"/>
      <c r="P132" s="29"/>
      <c r="Q132" s="28">
        <f>Tableau!N137</f>
        <v>66.201</v>
      </c>
    </row>
    <row r="133" spans="1:17" ht="12.75">
      <c r="A133" s="17" t="s">
        <v>6</v>
      </c>
      <c r="B133" s="23">
        <f>Tableau!E138</f>
        <v>47</v>
      </c>
      <c r="C133" s="25">
        <f>Tableau!F138</f>
        <v>45</v>
      </c>
      <c r="D133" s="24">
        <f>Tableau!G138</f>
        <v>16.812</v>
      </c>
      <c r="E133" s="51" t="s">
        <v>233</v>
      </c>
      <c r="F133" s="19">
        <f>Tableau!I138</f>
        <v>3</v>
      </c>
      <c r="G133" s="19">
        <f>Tableau!J138</f>
        <v>26</v>
      </c>
      <c r="H133" s="20">
        <f>Tableau!K138</f>
        <v>7.696</v>
      </c>
      <c r="J133" s="28" t="str">
        <f>Tableau!C138</f>
        <v>RH953</v>
      </c>
      <c r="K133" s="28" t="str">
        <f>Tableau!B138</f>
        <v>ARBRE</v>
      </c>
      <c r="L133" s="32">
        <f t="shared" si="4"/>
        <v>47.75467</v>
      </c>
      <c r="M133" s="32">
        <f t="shared" si="5"/>
        <v>-3.435471111111111</v>
      </c>
      <c r="N133" s="29"/>
      <c r="O133" s="29"/>
      <c r="P133" s="29"/>
      <c r="Q133" s="28">
        <f>Tableau!N138</f>
        <v>67.024</v>
      </c>
    </row>
    <row r="134" spans="1:17" ht="12.75">
      <c r="A134" s="17" t="s">
        <v>6</v>
      </c>
      <c r="B134" s="23">
        <f>Tableau!E139</f>
        <v>47</v>
      </c>
      <c r="C134" s="25">
        <f>Tableau!F139</f>
        <v>45</v>
      </c>
      <c r="D134" s="24">
        <f>Tableau!G139</f>
        <v>15.353</v>
      </c>
      <c r="E134" s="51" t="s">
        <v>233</v>
      </c>
      <c r="F134" s="19">
        <f>Tableau!I139</f>
        <v>3</v>
      </c>
      <c r="G134" s="19">
        <f>Tableau!J139</f>
        <v>26</v>
      </c>
      <c r="H134" s="20">
        <f>Tableau!K139</f>
        <v>12.921</v>
      </c>
      <c r="J134" s="28" t="str">
        <f>Tableau!C139</f>
        <v>RH954-1</v>
      </c>
      <c r="K134" s="28" t="str">
        <f>Tableau!B139</f>
        <v>AÉROGARE</v>
      </c>
      <c r="L134" s="32">
        <f t="shared" si="4"/>
        <v>47.754264722222224</v>
      </c>
      <c r="M134" s="32">
        <f t="shared" si="5"/>
        <v>-3.4369225</v>
      </c>
      <c r="N134" s="29"/>
      <c r="O134" s="29"/>
      <c r="P134" s="29"/>
      <c r="Q134" s="28">
        <f>Tableau!N139</f>
        <v>55.37</v>
      </c>
    </row>
    <row r="135" spans="1:17" ht="12.75">
      <c r="A135" s="17" t="s">
        <v>6</v>
      </c>
      <c r="B135" s="23">
        <f>Tableau!E140</f>
        <v>47</v>
      </c>
      <c r="C135" s="25">
        <f>Tableau!F140</f>
        <v>45</v>
      </c>
      <c r="D135" s="24">
        <f>Tableau!G140</f>
        <v>14.363</v>
      </c>
      <c r="E135" s="51" t="s">
        <v>233</v>
      </c>
      <c r="F135" s="19">
        <f>Tableau!I140</f>
        <v>3</v>
      </c>
      <c r="G135" s="19">
        <f>Tableau!J140</f>
        <v>26</v>
      </c>
      <c r="H135" s="20">
        <f>Tableau!K140</f>
        <v>13.128</v>
      </c>
      <c r="J135" s="28" t="str">
        <f>Tableau!C140</f>
        <v>RH954-2</v>
      </c>
      <c r="K135" s="28" t="str">
        <f>Tableau!B140</f>
        <v>AÉROGARE</v>
      </c>
      <c r="L135" s="32">
        <f t="shared" si="4"/>
        <v>47.75398972222222</v>
      </c>
      <c r="M135" s="32">
        <f t="shared" si="5"/>
        <v>-3.43698</v>
      </c>
      <c r="N135" s="29"/>
      <c r="O135" s="29"/>
      <c r="P135" s="29"/>
      <c r="Q135" s="28">
        <f>Tableau!N140</f>
        <v>55.37</v>
      </c>
    </row>
    <row r="136" spans="1:17" ht="12.75">
      <c r="A136" s="17" t="s">
        <v>6</v>
      </c>
      <c r="B136" s="23">
        <f>Tableau!E141</f>
        <v>47</v>
      </c>
      <c r="C136" s="25">
        <f>Tableau!F141</f>
        <v>45</v>
      </c>
      <c r="D136" s="24">
        <f>Tableau!G141</f>
        <v>14.641</v>
      </c>
      <c r="E136" s="51" t="s">
        <v>233</v>
      </c>
      <c r="F136" s="19">
        <f>Tableau!I141</f>
        <v>3</v>
      </c>
      <c r="G136" s="19">
        <f>Tableau!J141</f>
        <v>26</v>
      </c>
      <c r="H136" s="20">
        <f>Tableau!K141</f>
        <v>16.039</v>
      </c>
      <c r="J136" s="28" t="str">
        <f>Tableau!C141</f>
        <v>RH954-3</v>
      </c>
      <c r="K136" s="28" t="str">
        <f>Tableau!B141</f>
        <v>AÉROGARE</v>
      </c>
      <c r="L136" s="32">
        <f t="shared" si="4"/>
        <v>47.754066944444446</v>
      </c>
      <c r="M136" s="32">
        <f t="shared" si="5"/>
        <v>-3.4377886111111113</v>
      </c>
      <c r="Q136" s="28">
        <f>Tableau!N141</f>
        <v>55.37</v>
      </c>
    </row>
    <row r="137" spans="1:17" ht="12.75">
      <c r="A137" s="17" t="s">
        <v>6</v>
      </c>
      <c r="B137" s="23">
        <f>Tableau!E142</f>
        <v>47</v>
      </c>
      <c r="C137" s="25">
        <f>Tableau!F142</f>
        <v>45</v>
      </c>
      <c r="D137" s="24">
        <f>Tableau!G142</f>
        <v>15.634</v>
      </c>
      <c r="E137" s="51" t="s">
        <v>233</v>
      </c>
      <c r="F137" s="19">
        <f>Tableau!I142</f>
        <v>3</v>
      </c>
      <c r="G137" s="19">
        <f>Tableau!J142</f>
        <v>26</v>
      </c>
      <c r="H137" s="20">
        <f>Tableau!K142</f>
        <v>15.83</v>
      </c>
      <c r="J137" s="28" t="str">
        <f>Tableau!C142</f>
        <v>RH954-4</v>
      </c>
      <c r="K137" s="28" t="str">
        <f>Tableau!B142</f>
        <v>AÉROGARE</v>
      </c>
      <c r="L137" s="32">
        <f t="shared" si="4"/>
        <v>47.75434277777778</v>
      </c>
      <c r="M137" s="32">
        <f t="shared" si="5"/>
        <v>-3.437730555555556</v>
      </c>
      <c r="Q137" s="28">
        <f>Tableau!N142</f>
        <v>55.37</v>
      </c>
    </row>
    <row r="138" spans="1:17" ht="12.75">
      <c r="A138" s="17" t="s">
        <v>6</v>
      </c>
      <c r="B138" s="23">
        <f>Tableau!E143</f>
        <v>47</v>
      </c>
      <c r="C138" s="25">
        <f>Tableau!F143</f>
        <v>50</v>
      </c>
      <c r="D138" s="24">
        <f>Tableau!G143</f>
        <v>29.909</v>
      </c>
      <c r="E138" s="51" t="s">
        <v>233</v>
      </c>
      <c r="F138" s="19">
        <f>Tableau!I143</f>
        <v>3</v>
      </c>
      <c r="G138" s="19">
        <f>Tableau!J143</f>
        <v>24</v>
      </c>
      <c r="H138" s="20">
        <f>Tableau!K143</f>
        <v>6.171</v>
      </c>
      <c r="J138" s="28" t="str">
        <f>Tableau!C143</f>
        <v>RH955</v>
      </c>
      <c r="K138" s="28" t="str">
        <f>Tableau!B143</f>
        <v>CHÂTEAU D'EAU</v>
      </c>
      <c r="L138" s="32">
        <f t="shared" si="4"/>
        <v>47.84164138888889</v>
      </c>
      <c r="M138" s="32">
        <f t="shared" si="5"/>
        <v>-3.4017141666666664</v>
      </c>
      <c r="Q138" s="28">
        <f>Tableau!N143</f>
        <v>93.721</v>
      </c>
    </row>
    <row r="139" spans="1:17" ht="12.75">
      <c r="A139" s="17" t="s">
        <v>6</v>
      </c>
      <c r="B139" s="23">
        <f>Tableau!E144</f>
        <v>47</v>
      </c>
      <c r="C139" s="25">
        <f>Tableau!F144</f>
        <v>51</v>
      </c>
      <c r="D139" s="24">
        <f>Tableau!G144</f>
        <v>39.007</v>
      </c>
      <c r="E139" s="51" t="s">
        <v>233</v>
      </c>
      <c r="F139" s="19">
        <f>Tableau!I144</f>
        <v>3</v>
      </c>
      <c r="G139" s="19">
        <f>Tableau!J144</f>
        <v>21</v>
      </c>
      <c r="H139" s="20">
        <f>Tableau!K144</f>
        <v>39.755</v>
      </c>
      <c r="J139" s="28" t="str">
        <f>Tableau!C144</f>
        <v>RH956</v>
      </c>
      <c r="K139" s="28" t="str">
        <f>Tableau!B144</f>
        <v>PYLÔNE</v>
      </c>
      <c r="L139" s="32">
        <f t="shared" si="4"/>
        <v>47.86083527777778</v>
      </c>
      <c r="M139" s="32">
        <f t="shared" si="5"/>
        <v>-3.3610430555555557</v>
      </c>
      <c r="Q139" s="28">
        <f>Tableau!N144</f>
        <v>149.327</v>
      </c>
    </row>
    <row r="140" spans="1:17" ht="12.75">
      <c r="A140" s="17" t="s">
        <v>6</v>
      </c>
      <c r="B140" s="23">
        <f>Tableau!E145</f>
        <v>47</v>
      </c>
      <c r="C140" s="25">
        <f>Tableau!F145</f>
        <v>51</v>
      </c>
      <c r="D140" s="24">
        <f>Tableau!G145</f>
        <v>24.759</v>
      </c>
      <c r="E140" s="51" t="s">
        <v>233</v>
      </c>
      <c r="F140" s="19">
        <f>Tableau!I145</f>
        <v>3</v>
      </c>
      <c r="G140" s="19">
        <f>Tableau!J145</f>
        <v>20</v>
      </c>
      <c r="H140" s="20">
        <f>Tableau!K145</f>
        <v>22.051</v>
      </c>
      <c r="J140" s="28" t="str">
        <f>Tableau!C145</f>
        <v>RH957</v>
      </c>
      <c r="K140" s="28" t="str">
        <f>Tableau!B145</f>
        <v>PYLÔNE</v>
      </c>
      <c r="L140" s="32">
        <f t="shared" si="4"/>
        <v>47.8568775</v>
      </c>
      <c r="M140" s="32">
        <f t="shared" si="5"/>
        <v>-3.339458611111111</v>
      </c>
      <c r="Q140" s="28">
        <f>Tableau!N145</f>
        <v>118.342</v>
      </c>
    </row>
    <row r="141" spans="1:17" ht="12.75">
      <c r="A141" s="17" t="s">
        <v>6</v>
      </c>
      <c r="B141" s="23">
        <f>Tableau!E146</f>
        <v>47</v>
      </c>
      <c r="C141" s="25">
        <f>Tableau!F146</f>
        <v>49</v>
      </c>
      <c r="D141" s="24">
        <f>Tableau!G146</f>
        <v>31.065</v>
      </c>
      <c r="E141" s="51" t="s">
        <v>233</v>
      </c>
      <c r="F141" s="19">
        <f>Tableau!I146</f>
        <v>3</v>
      </c>
      <c r="G141" s="19">
        <f>Tableau!J146</f>
        <v>18</v>
      </c>
      <c r="H141" s="20">
        <f>Tableau!K146</f>
        <v>17.052</v>
      </c>
      <c r="J141" s="28" t="str">
        <f>Tableau!C146</f>
        <v>RH958</v>
      </c>
      <c r="K141" s="28" t="str">
        <f>Tableau!B146</f>
        <v>CHÂTEAU D'EAU</v>
      </c>
      <c r="L141" s="32">
        <f t="shared" si="4"/>
        <v>47.825295833333335</v>
      </c>
      <c r="M141" s="32">
        <f t="shared" si="5"/>
        <v>-3.3047366666666664</v>
      </c>
      <c r="Q141" s="28">
        <f>Tableau!N146</f>
        <v>122.632</v>
      </c>
    </row>
    <row r="142" spans="1:17" ht="12.75">
      <c r="A142" s="17" t="s">
        <v>6</v>
      </c>
      <c r="B142" s="23">
        <f>Tableau!E147</f>
        <v>47</v>
      </c>
      <c r="C142" s="25">
        <f>Tableau!F147</f>
        <v>49</v>
      </c>
      <c r="D142" s="24">
        <f>Tableau!G147</f>
        <v>13.042</v>
      </c>
      <c r="E142" s="51" t="s">
        <v>233</v>
      </c>
      <c r="F142" s="19">
        <f>Tableau!I147</f>
        <v>3</v>
      </c>
      <c r="G142" s="19">
        <f>Tableau!J147</f>
        <v>18</v>
      </c>
      <c r="H142" s="20">
        <f>Tableau!K147</f>
        <v>55.924</v>
      </c>
      <c r="J142" s="28" t="str">
        <f>Tableau!C147</f>
        <v>RH959</v>
      </c>
      <c r="K142" s="28" t="str">
        <f>Tableau!B147</f>
        <v>PYLÔNE HT</v>
      </c>
      <c r="L142" s="32">
        <f t="shared" si="4"/>
        <v>47.82028944444445</v>
      </c>
      <c r="M142" s="32">
        <f t="shared" si="5"/>
        <v>-3.3155344444444443</v>
      </c>
      <c r="Q142" s="28">
        <f>Tableau!N147</f>
        <v>120.754</v>
      </c>
    </row>
    <row r="143" spans="1:17" ht="12.75">
      <c r="A143" s="17" t="s">
        <v>6</v>
      </c>
      <c r="B143" s="23">
        <f>Tableau!E148</f>
        <v>47</v>
      </c>
      <c r="C143" s="25">
        <f>Tableau!F148</f>
        <v>49</v>
      </c>
      <c r="D143" s="24">
        <f>Tableau!G148</f>
        <v>33.709</v>
      </c>
      <c r="E143" s="51" t="s">
        <v>233</v>
      </c>
      <c r="F143" s="19">
        <f>Tableau!I148</f>
        <v>3</v>
      </c>
      <c r="G143" s="19">
        <f>Tableau!J148</f>
        <v>21</v>
      </c>
      <c r="H143" s="20">
        <f>Tableau!K148</f>
        <v>5.05</v>
      </c>
      <c r="J143" s="28" t="str">
        <f>Tableau!C148</f>
        <v>RH960</v>
      </c>
      <c r="K143" s="28" t="str">
        <f>Tableau!B148</f>
        <v>PYLÔNE</v>
      </c>
      <c r="L143" s="32">
        <f t="shared" si="4"/>
        <v>47.82603027777778</v>
      </c>
      <c r="M143" s="32">
        <f t="shared" si="5"/>
        <v>-3.351402777777778</v>
      </c>
      <c r="Q143" s="28">
        <f>Tableau!N148</f>
        <v>124.862</v>
      </c>
    </row>
    <row r="144" spans="1:17" ht="12.75">
      <c r="A144" s="17" t="s">
        <v>6</v>
      </c>
      <c r="B144" s="23">
        <f>Tableau!E149</f>
        <v>47</v>
      </c>
      <c r="C144" s="25">
        <f>Tableau!F149</f>
        <v>45</v>
      </c>
      <c r="D144" s="24">
        <f>Tableau!G149</f>
        <v>31.015</v>
      </c>
      <c r="E144" s="51" t="s">
        <v>233</v>
      </c>
      <c r="F144" s="19">
        <f>Tableau!I149</f>
        <v>3</v>
      </c>
      <c r="G144" s="19">
        <f>Tableau!J149</f>
        <v>17</v>
      </c>
      <c r="H144" s="20">
        <f>Tableau!K149</f>
        <v>19.248</v>
      </c>
      <c r="J144" s="28" t="str">
        <f>Tableau!C149</f>
        <v>RH961</v>
      </c>
      <c r="K144" s="28" t="str">
        <f>Tableau!B149</f>
        <v>PYLÔNE</v>
      </c>
      <c r="L144" s="32">
        <f t="shared" si="4"/>
        <v>47.75861527777778</v>
      </c>
      <c r="M144" s="32">
        <f t="shared" si="5"/>
        <v>-3.28868</v>
      </c>
      <c r="Q144" s="28">
        <f>Tableau!N149</f>
        <v>108.87</v>
      </c>
    </row>
    <row r="145" spans="1:17" ht="12.75">
      <c r="A145" s="17" t="s">
        <v>6</v>
      </c>
      <c r="B145" s="23">
        <f>Tableau!E150</f>
        <v>47</v>
      </c>
      <c r="C145" s="25">
        <f>Tableau!F150</f>
        <v>46</v>
      </c>
      <c r="D145" s="24">
        <f>Tableau!G150</f>
        <v>30.909</v>
      </c>
      <c r="E145" s="51" t="s">
        <v>233</v>
      </c>
      <c r="F145" s="19">
        <f>Tableau!I150</f>
        <v>3</v>
      </c>
      <c r="G145" s="19">
        <f>Tableau!J150</f>
        <v>18</v>
      </c>
      <c r="H145" s="20">
        <f>Tableau!K150</f>
        <v>27.222</v>
      </c>
      <c r="J145" s="28" t="str">
        <f>Tableau!C150</f>
        <v>RH962</v>
      </c>
      <c r="K145" s="28" t="str">
        <f>Tableau!B150</f>
        <v>PYLÔNE</v>
      </c>
      <c r="L145" s="32">
        <f t="shared" si="4"/>
        <v>47.7752525</v>
      </c>
      <c r="M145" s="32">
        <f t="shared" si="5"/>
        <v>-3.3075616666666665</v>
      </c>
      <c r="Q145" s="28">
        <f>Tableau!N150</f>
        <v>99.79</v>
      </c>
    </row>
    <row r="146" spans="1:17" ht="12.75">
      <c r="A146" s="17" t="s">
        <v>6</v>
      </c>
      <c r="B146" s="23">
        <f>Tableau!E151</f>
        <v>47</v>
      </c>
      <c r="C146" s="25">
        <f>Tableau!F151</f>
        <v>47</v>
      </c>
      <c r="D146" s="24">
        <f>Tableau!G151</f>
        <v>29.812</v>
      </c>
      <c r="E146" s="51" t="s">
        <v>233</v>
      </c>
      <c r="F146" s="19">
        <f>Tableau!I151</f>
        <v>3</v>
      </c>
      <c r="G146" s="19">
        <f>Tableau!J151</f>
        <v>19</v>
      </c>
      <c r="H146" s="20">
        <f>Tableau!K151</f>
        <v>13.186</v>
      </c>
      <c r="J146" s="28" t="str">
        <f>Tableau!C151</f>
        <v>RH963</v>
      </c>
      <c r="K146" s="28" t="str">
        <f>Tableau!B151</f>
        <v>CHÂTEAU D'EAU</v>
      </c>
      <c r="L146" s="32">
        <f t="shared" si="4"/>
        <v>47.79161444444444</v>
      </c>
      <c r="M146" s="32">
        <f t="shared" si="5"/>
        <v>-3.320329444444444</v>
      </c>
      <c r="Q146" s="28">
        <f>Tableau!N151</f>
        <v>113.401</v>
      </c>
    </row>
    <row r="147" spans="1:17" ht="12.75">
      <c r="A147" s="17" t="s">
        <v>6</v>
      </c>
      <c r="B147" s="23">
        <f>Tableau!E152</f>
        <v>47</v>
      </c>
      <c r="C147" s="25">
        <f>Tableau!F152</f>
        <v>47</v>
      </c>
      <c r="D147" s="24">
        <f>Tableau!G152</f>
        <v>17.716</v>
      </c>
      <c r="E147" s="51" t="s">
        <v>233</v>
      </c>
      <c r="F147" s="19">
        <f>Tableau!I152</f>
        <v>3</v>
      </c>
      <c r="G147" s="19">
        <f>Tableau!J152</f>
        <v>21</v>
      </c>
      <c r="H147" s="20">
        <f>Tableau!K152</f>
        <v>8.265</v>
      </c>
      <c r="J147" s="28" t="str">
        <f>Tableau!C152</f>
        <v>RH964</v>
      </c>
      <c r="K147" s="28" t="str">
        <f>Tableau!B152</f>
        <v>PYLÔNE</v>
      </c>
      <c r="L147" s="32">
        <f t="shared" si="4"/>
        <v>47.78825444444444</v>
      </c>
      <c r="M147" s="32">
        <f t="shared" si="5"/>
        <v>-3.3522958333333333</v>
      </c>
      <c r="Q147" s="28">
        <f>Tableau!N152</f>
        <v>75.596</v>
      </c>
    </row>
    <row r="148" spans="1:17" ht="12.75">
      <c r="A148" s="17" t="s">
        <v>6</v>
      </c>
      <c r="B148" s="23">
        <f>Tableau!E153</f>
        <v>47</v>
      </c>
      <c r="C148" s="25">
        <f>Tableau!F153</f>
        <v>45</v>
      </c>
      <c r="D148" s="24">
        <f>Tableau!G153</f>
        <v>18.512</v>
      </c>
      <c r="E148" s="51" t="s">
        <v>233</v>
      </c>
      <c r="F148" s="19">
        <f>Tableau!I153</f>
        <v>3</v>
      </c>
      <c r="G148" s="19">
        <f>Tableau!J153</f>
        <v>26</v>
      </c>
      <c r="H148" s="20">
        <f>Tableau!K153</f>
        <v>54.953</v>
      </c>
      <c r="J148" s="28" t="str">
        <f>Tableau!C153</f>
        <v>RH965</v>
      </c>
      <c r="K148" s="28" t="str">
        <f>Tableau!B153</f>
        <v>ARBRE ISOLÉ</v>
      </c>
      <c r="L148" s="32">
        <f t="shared" si="4"/>
        <v>47.755142222222226</v>
      </c>
      <c r="M148" s="32">
        <f t="shared" si="5"/>
        <v>-3.4485980555555558</v>
      </c>
      <c r="Q148" s="28">
        <f>Tableau!N153</f>
        <v>63.208</v>
      </c>
    </row>
    <row r="149" spans="1:17" ht="12.75">
      <c r="A149" s="17" t="s">
        <v>6</v>
      </c>
      <c r="B149" s="23">
        <f>Tableau!E154</f>
        <v>47</v>
      </c>
      <c r="C149" s="25">
        <f>Tableau!F154</f>
        <v>45</v>
      </c>
      <c r="D149" s="24">
        <f>Tableau!G154</f>
        <v>2.663</v>
      </c>
      <c r="E149" s="51" t="s">
        <v>233</v>
      </c>
      <c r="F149" s="19">
        <f>Tableau!I154</f>
        <v>3</v>
      </c>
      <c r="G149" s="19">
        <f>Tableau!J154</f>
        <v>29</v>
      </c>
      <c r="H149" s="20">
        <f>Tableau!K154</f>
        <v>11.772</v>
      </c>
      <c r="J149" s="28" t="str">
        <f>Tableau!C154</f>
        <v>RH966</v>
      </c>
      <c r="K149" s="28" t="str">
        <f>Tableau!B154</f>
        <v>ARBRE ISOLÉ</v>
      </c>
      <c r="L149" s="32">
        <f t="shared" si="4"/>
        <v>47.75073972222222</v>
      </c>
      <c r="M149" s="32">
        <f t="shared" si="5"/>
        <v>-3.4866033333333335</v>
      </c>
      <c r="Q149" s="28">
        <f>Tableau!N154</f>
        <v>52.655</v>
      </c>
    </row>
    <row r="150" spans="1:12" ht="12.75">
      <c r="A150" s="17"/>
      <c r="B150" s="23"/>
      <c r="L150" s="32"/>
    </row>
    <row r="151" spans="1:12" ht="12.75">
      <c r="A151" s="17"/>
      <c r="B151" s="23"/>
      <c r="L151" s="3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VAUDREY Martial ASC NIV II OA</cp:lastModifiedBy>
  <cp:lastPrinted>2019-05-29T08:03:23Z</cp:lastPrinted>
  <dcterms:created xsi:type="dcterms:W3CDTF">2004-03-22T08:53:17Z</dcterms:created>
  <dcterms:modified xsi:type="dcterms:W3CDTF">2019-05-29T09:24:47Z</dcterms:modified>
  <cp:category/>
  <cp:version/>
  <cp:contentType/>
  <cp:contentStatus/>
</cp:coreProperties>
</file>