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15" yWindow="65491" windowWidth="11580" windowHeight="6735" tabRatio="286" activeTab="0"/>
  </bookViews>
  <sheets>
    <sheet name="Tableau" sheetId="1" r:id="rId1"/>
    <sheet name="Obstacles CSV" sheetId="2" r:id="rId2"/>
  </sheets>
  <definedNames>
    <definedName name="_xlnm.Print_Titles" localSheetId="0">'Tableau'!$1:$6</definedName>
  </definedNames>
  <calcPr fullCalcOnLoad="1"/>
</workbook>
</file>

<file path=xl/sharedStrings.xml><?xml version="1.0" encoding="utf-8"?>
<sst xmlns="http://schemas.openxmlformats.org/spreadsheetml/2006/main" count="485" uniqueCount="173">
  <si>
    <t>N°</t>
  </si>
  <si>
    <t>Description</t>
  </si>
  <si>
    <t>X (m)</t>
  </si>
  <si>
    <t>Y (m)</t>
  </si>
  <si>
    <t>Coordonnées</t>
  </si>
  <si>
    <t>Latitudes</t>
  </si>
  <si>
    <t>Longitudes</t>
  </si>
  <si>
    <t>Distance seuil à seuil :</t>
  </si>
  <si>
    <t>N</t>
  </si>
  <si>
    <t>N° fichier géomètre</t>
  </si>
  <si>
    <t>m</t>
  </si>
  <si>
    <t>Ft</t>
  </si>
  <si>
    <t>Altitude</t>
  </si>
  <si>
    <t>°</t>
  </si>
  <si>
    <t>'</t>
  </si>
  <si>
    <t>secondes</t>
  </si>
  <si>
    <t>E/W</t>
  </si>
  <si>
    <t>N/S</t>
  </si>
  <si>
    <t>NATURE</t>
  </si>
  <si>
    <t>"</t>
  </si>
  <si>
    <t>W/E</t>
  </si>
  <si>
    <t>LATITUDE</t>
  </si>
  <si>
    <t>LONGITUDE</t>
  </si>
  <si>
    <t>ALTITUDE (m)</t>
  </si>
  <si>
    <t>H1</t>
  </si>
  <si>
    <t>H2</t>
  </si>
  <si>
    <t>H3</t>
  </si>
  <si>
    <t>SEUIL 24</t>
  </si>
  <si>
    <t>EXTRÉMITÉ 24</t>
  </si>
  <si>
    <t>SEUIL 06</t>
  </si>
  <si>
    <t>EXTRÉMITÉ 06</t>
  </si>
  <si>
    <t>LOCALIZER</t>
  </si>
  <si>
    <t>LOCALIZER CAL.</t>
  </si>
  <si>
    <t>MIDDLE MARKER</t>
  </si>
  <si>
    <t>TACAN</t>
  </si>
  <si>
    <t>NDB</t>
  </si>
  <si>
    <t>CENTAURE</t>
  </si>
  <si>
    <t>TRS 22-15</t>
  </si>
  <si>
    <t>PAR NG</t>
  </si>
  <si>
    <t>ANTENNE PARATONNERRE</t>
  </si>
  <si>
    <t>ANT. 1 CENTRE RÉCEPTION</t>
  </si>
  <si>
    <t>ANT. 2 CENTRE RÉCEPTION</t>
  </si>
  <si>
    <t>ANT. 1 CENTRE ÉMISSION</t>
  </si>
  <si>
    <t>ANT. 2 CENTRE ÉMISSION</t>
  </si>
  <si>
    <t>ANT. 3 CENTRE ÉMISSION</t>
  </si>
  <si>
    <t>ANT. 4 CENTRE ÉMISSION</t>
  </si>
  <si>
    <t>ANT. 5 CENTRE ÉMISSION</t>
  </si>
  <si>
    <t>LAMPADAIRE 1</t>
  </si>
  <si>
    <t>LAMPADAIRE 2</t>
  </si>
  <si>
    <t>LAMPADAIRE 3</t>
  </si>
  <si>
    <t>LAMPADAIRE 4</t>
  </si>
  <si>
    <t>HANGAR EH EST</t>
  </si>
  <si>
    <t>HANGAR EH OUEST</t>
  </si>
  <si>
    <t>DEMI-TONNEAU 21</t>
  </si>
  <si>
    <t>DEMI-TONNEAU 20</t>
  </si>
  <si>
    <t>ANTENNE ZA1</t>
  </si>
  <si>
    <t>MANCHE À AIR</t>
  </si>
  <si>
    <t>LIGNE D'ARBRES</t>
  </si>
  <si>
    <t>BÂTIMENT CEV 1</t>
  </si>
  <si>
    <t>BÂTIMENT CEV 2</t>
  </si>
  <si>
    <t>RADAR CEV</t>
  </si>
  <si>
    <t>CHÂTEAU D'EAU CEV</t>
  </si>
  <si>
    <t>HANGAR CEV</t>
  </si>
  <si>
    <t>CABANE SPAR</t>
  </si>
  <si>
    <t>TOUR DE CONTRÔLE</t>
  </si>
  <si>
    <t>ANTENNE SINGAPOUR</t>
  </si>
  <si>
    <t>ANTENNE GENDARMERIE</t>
  </si>
  <si>
    <t>ABRI FREIN 06 N</t>
  </si>
  <si>
    <t>ABRI FREIN 06 S</t>
  </si>
  <si>
    <t>CHÂTEAU D'EAU</t>
  </si>
  <si>
    <t>PYLÔNE SANGUINET</t>
  </si>
  <si>
    <t>ABRI FREIN 24 N</t>
  </si>
  <si>
    <t>ABRI FREIN 24 S</t>
  </si>
  <si>
    <t>BC051</t>
  </si>
  <si>
    <t>BC052</t>
  </si>
  <si>
    <t>BC053</t>
  </si>
  <si>
    <t>BC100</t>
  </si>
  <si>
    <t>BC101</t>
  </si>
  <si>
    <t>BC105</t>
  </si>
  <si>
    <t>BC106</t>
  </si>
  <si>
    <t>BC200</t>
  </si>
  <si>
    <t>BC201</t>
  </si>
  <si>
    <t>BC203</t>
  </si>
  <si>
    <t>BC208</t>
  </si>
  <si>
    <t>BC300</t>
  </si>
  <si>
    <t>BC301</t>
  </si>
  <si>
    <t>BC350</t>
  </si>
  <si>
    <t>BC351</t>
  </si>
  <si>
    <t>BC352</t>
  </si>
  <si>
    <t>BC353</t>
  </si>
  <si>
    <t>BC354</t>
  </si>
  <si>
    <t>BC356</t>
  </si>
  <si>
    <t>BC357</t>
  </si>
  <si>
    <t>BC358</t>
  </si>
  <si>
    <t>BC359</t>
  </si>
  <si>
    <t>BC360</t>
  </si>
  <si>
    <t>BC361</t>
  </si>
  <si>
    <t>BC362</t>
  </si>
  <si>
    <t>BC900</t>
  </si>
  <si>
    <t>BC901</t>
  </si>
  <si>
    <t>BC902</t>
  </si>
  <si>
    <t>BC903</t>
  </si>
  <si>
    <t>BC904-1</t>
  </si>
  <si>
    <t>BC904-2</t>
  </si>
  <si>
    <t>BC904-3</t>
  </si>
  <si>
    <t>BC904-4</t>
  </si>
  <si>
    <t>BC905-1</t>
  </si>
  <si>
    <t>BC905-2</t>
  </si>
  <si>
    <t>BC905-3</t>
  </si>
  <si>
    <t>BC905-4</t>
  </si>
  <si>
    <t>BC906-1</t>
  </si>
  <si>
    <t>BC906-2</t>
  </si>
  <si>
    <t>BC906-3</t>
  </si>
  <si>
    <t>BC906-4</t>
  </si>
  <si>
    <t>BC907-1</t>
  </si>
  <si>
    <t>BC907-2</t>
  </si>
  <si>
    <t>BC907-3</t>
  </si>
  <si>
    <t>BC907-4</t>
  </si>
  <si>
    <t>BC908</t>
  </si>
  <si>
    <t>BC909</t>
  </si>
  <si>
    <t>BC910-1</t>
  </si>
  <si>
    <t>BC910-2</t>
  </si>
  <si>
    <t>BC911-1</t>
  </si>
  <si>
    <t>BC911-2</t>
  </si>
  <si>
    <t>BC911-3</t>
  </si>
  <si>
    <t>BC911-4</t>
  </si>
  <si>
    <t>BC912-1</t>
  </si>
  <si>
    <t>BC912-2</t>
  </si>
  <si>
    <t>BC912-3</t>
  </si>
  <si>
    <t>BC912-4</t>
  </si>
  <si>
    <t>BC913</t>
  </si>
  <si>
    <t>BC914</t>
  </si>
  <si>
    <t>BC915-1</t>
  </si>
  <si>
    <t>BC915-2</t>
  </si>
  <si>
    <t>BC915-3</t>
  </si>
  <si>
    <t>BC915-4</t>
  </si>
  <si>
    <t>BC916-1</t>
  </si>
  <si>
    <t>BC916-2</t>
  </si>
  <si>
    <t>BC917-1</t>
  </si>
  <si>
    <t>BC917-2</t>
  </si>
  <si>
    <t>BC918</t>
  </si>
  <si>
    <t>BC919</t>
  </si>
  <si>
    <t>BC920</t>
  </si>
  <si>
    <t>BC921</t>
  </si>
  <si>
    <t>BC922-1</t>
  </si>
  <si>
    <t>BC922-2</t>
  </si>
  <si>
    <t>BC923-1</t>
  </si>
  <si>
    <t>BC923-2</t>
  </si>
  <si>
    <t>BC930</t>
  </si>
  <si>
    <t>BC932</t>
  </si>
  <si>
    <t>BC933</t>
  </si>
  <si>
    <t>BC934-1</t>
  </si>
  <si>
    <t>BC934-2</t>
  </si>
  <si>
    <t>BC935-1</t>
  </si>
  <si>
    <t>BC935-2</t>
  </si>
  <si>
    <t>W</t>
  </si>
  <si>
    <t>Seuil 24</t>
  </si>
  <si>
    <t>Seuil 06</t>
  </si>
  <si>
    <t>deg</t>
  </si>
  <si>
    <t>min</t>
  </si>
  <si>
    <t>GABARIT ROUTIER (+ 6,30 m)</t>
  </si>
  <si>
    <t>NOUVEAU GLIDE</t>
  </si>
  <si>
    <t>PARAFOUDRE TOUR</t>
  </si>
  <si>
    <t>BC917</t>
  </si>
  <si>
    <t>TOUR DE COLIMATION N°1</t>
  </si>
  <si>
    <t>BC936</t>
  </si>
  <si>
    <t>BC937</t>
  </si>
  <si>
    <t>BATIMENT ESME</t>
  </si>
  <si>
    <t>BC938-1</t>
  </si>
  <si>
    <t>BC938-2</t>
  </si>
  <si>
    <t>BC938-3</t>
  </si>
  <si>
    <t>BC938-4</t>
  </si>
  <si>
    <t>ANTENNE GONIO NG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</si>
</sst>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;[Red]0.0"/>
    <numFmt numFmtId="173" formatCode="0\°00\'00\'\'0000&quot;N&quot;"/>
    <numFmt numFmtId="174" formatCode="&quot;Vrai&quot;;&quot;Vrai&quot;;&quot;Faux&quot;"/>
    <numFmt numFmtId="175" formatCode="&quot;Actif&quot;;&quot;Actif&quot;;&quot;Inactif&quot;"/>
    <numFmt numFmtId="176" formatCode="0.0000"/>
    <numFmt numFmtId="177" formatCode="##&quot;N&quot;\ ##&quot;'&quot;"/>
    <numFmt numFmtId="178" formatCode="#"/>
    <numFmt numFmtId="179" formatCode="##\°\ ##\'\ ###\'\'"/>
    <numFmt numFmtId="180" formatCode="##\°\ ##\'\ ##&quot;.&quot;##\'\'"/>
    <numFmt numFmtId="181" formatCode="\°##\'\ ##&quot;.&quot;##\'\'"/>
    <numFmt numFmtId="182" formatCode="##\°##\'\ ##&quot;.&quot;##\'\'"/>
    <numFmt numFmtId="183" formatCode="??\°??\'\ ??&quot;.&quot;??\'\'"/>
    <numFmt numFmtId="184" formatCode="00\°??\'\ ??&quot;.&quot;??\'\'"/>
    <numFmt numFmtId="185" formatCode="00\°??\'\ ?????\'\'"/>
    <numFmt numFmtId="186" formatCode="00\°00"/>
    <numFmt numFmtId="187" formatCode="00\°00\'00.00"/>
    <numFmt numFmtId="188" formatCode="0?\°??\'??.??\'\'"/>
    <numFmt numFmtId="189" formatCode="000\°??\'\ ??&quot;.&quot;??\'\'"/>
    <numFmt numFmtId="190" formatCode="[$-40C]dddd\ d\ mmmm\ yyyy"/>
    <numFmt numFmtId="191" formatCode="General&quot; m&quot;"/>
    <numFmt numFmtId="192" formatCode=";;;"/>
    <numFmt numFmtId="193" formatCode="00"/>
    <numFmt numFmtId="194" formatCode="00\°00\'\ 00&quot;.&quot;00\'\'"/>
    <numFmt numFmtId="195" formatCode="000\°00\'00&quot;.&quot;00\'\'"/>
    <numFmt numFmtId="196" formatCode="0.000"/>
    <numFmt numFmtId="197" formatCode="0.0"/>
    <numFmt numFmtId="198" formatCode="00\°00\'\ 00&quot;&quot;00\'\'"/>
    <numFmt numFmtId="199" formatCode="00\°00\'00.00\'\'"/>
    <numFmt numFmtId="200" formatCode="???\°??\'\ ????\'\'"/>
    <numFmt numFmtId="201" formatCode="#000"/>
    <numFmt numFmtId="202" formatCode="000\°00\'00.00\'\'"/>
    <numFmt numFmtId="203" formatCode="0.00000000"/>
    <numFmt numFmtId="204" formatCode="0.000000"/>
    <numFmt numFmtId="205" formatCode="0.00000"/>
    <numFmt numFmtId="206" formatCode="000\°"/>
    <numFmt numFmtId="207" formatCode="00\'"/>
    <numFmt numFmtId="208" formatCode="00.000000\'\'"/>
    <numFmt numFmtId="209" formatCode="0.000000\'\'"/>
    <numFmt numFmtId="210" formatCode="00.000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double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184" fontId="2" fillId="27" borderId="3" applyFont="0" applyFill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6" borderId="5" applyNumberFormat="0" applyAlignment="0" applyProtection="0"/>
    <xf numFmtId="0" fontId="1" fillId="0" borderId="6">
      <alignment horizontal="center"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3" borderId="11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91" fontId="0" fillId="0" borderId="0" xfId="0" applyNumberForma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197" fontId="5" fillId="27" borderId="12" xfId="0" applyNumberFormat="1" applyFont="1" applyFill="1" applyBorder="1" applyAlignment="1" applyProtection="1">
      <alignment horizontal="right"/>
      <protection locked="0"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5" fillId="27" borderId="15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206" fontId="0" fillId="0" borderId="13" xfId="0" applyNumberFormat="1" applyBorder="1" applyAlignment="1">
      <alignment horizontal="center"/>
    </xf>
    <xf numFmtId="209" fontId="0" fillId="0" borderId="13" xfId="0" applyNumberFormat="1" applyBorder="1" applyAlignment="1">
      <alignment horizontal="center"/>
    </xf>
    <xf numFmtId="207" fontId="0" fillId="0" borderId="13" xfId="0" applyNumberForma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203" fontId="0" fillId="0" borderId="0" xfId="0" applyNumberForma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0" xfId="0" applyBorder="1" applyAlignment="1">
      <alignment horizontal="left"/>
    </xf>
    <xf numFmtId="203" fontId="0" fillId="34" borderId="0" xfId="0" applyNumberFormat="1" applyFill="1" applyBorder="1" applyAlignment="1">
      <alignment horizontal="left"/>
    </xf>
    <xf numFmtId="0" fontId="0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93" fontId="0" fillId="0" borderId="17" xfId="0" applyNumberFormat="1" applyFont="1" applyFill="1" applyBorder="1" applyAlignment="1">
      <alignment horizontal="center" vertical="center"/>
    </xf>
    <xf numFmtId="210" fontId="0" fillId="0" borderId="17" xfId="0" applyNumberFormat="1" applyFont="1" applyFill="1" applyBorder="1" applyAlignment="1">
      <alignment horizontal="center" vertical="center"/>
    </xf>
    <xf numFmtId="196" fontId="0" fillId="0" borderId="17" xfId="0" applyNumberFormat="1" applyFont="1" applyFill="1" applyBorder="1" applyAlignment="1">
      <alignment horizontal="center" vertical="center"/>
    </xf>
    <xf numFmtId="0" fontId="0" fillId="0" borderId="14" xfId="45" applyFont="1" applyBorder="1" applyAlignment="1" applyProtection="1">
      <alignment horizontal="center" vertical="center"/>
      <protection/>
    </xf>
    <xf numFmtId="0" fontId="0" fillId="0" borderId="14" xfId="45" applyFont="1" applyBorder="1" applyAlignment="1" applyProtection="1">
      <alignment horizontal="center" vertical="center"/>
      <protection locked="0"/>
    </xf>
    <xf numFmtId="0" fontId="0" fillId="8" borderId="17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193" fontId="0" fillId="8" borderId="17" xfId="0" applyNumberFormat="1" applyFont="1" applyFill="1" applyBorder="1" applyAlignment="1">
      <alignment horizontal="center" vertical="center"/>
    </xf>
    <xf numFmtId="210" fontId="0" fillId="8" borderId="17" xfId="0" applyNumberFormat="1" applyFont="1" applyFill="1" applyBorder="1" applyAlignment="1">
      <alignment horizontal="center" vertical="center"/>
    </xf>
    <xf numFmtId="196" fontId="0" fillId="8" borderId="17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1" fontId="0" fillId="0" borderId="15" xfId="0" applyNumberFormat="1" applyFont="1" applyFill="1" applyBorder="1" applyAlignment="1" applyProtection="1">
      <alignment horizontal="center" vertical="center"/>
      <protection locked="0"/>
    </xf>
    <xf numFmtId="204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97" fontId="0" fillId="0" borderId="13" xfId="0" applyNumberFormat="1" applyFont="1" applyFill="1" applyBorder="1" applyAlignment="1" applyProtection="1">
      <alignment horizontal="center" vertical="center"/>
      <protection/>
    </xf>
    <xf numFmtId="193" fontId="0" fillId="0" borderId="15" xfId="0" applyNumberFormat="1" applyFont="1" applyFill="1" applyBorder="1" applyAlignment="1" applyProtection="1">
      <alignment horizontal="center" vertical="center"/>
      <protection locked="0"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8" borderId="13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1" fontId="0" fillId="8" borderId="18" xfId="0" applyNumberFormat="1" applyFont="1" applyFill="1" applyBorder="1" applyAlignment="1" applyProtection="1">
      <alignment horizontal="center" vertical="center"/>
      <protection locked="0"/>
    </xf>
    <xf numFmtId="0" fontId="0" fillId="8" borderId="12" xfId="0" applyFont="1" applyFill="1" applyBorder="1" applyAlignment="1" applyProtection="1">
      <alignment horizontal="center" vertical="center"/>
      <protection locked="0"/>
    </xf>
    <xf numFmtId="1" fontId="0" fillId="8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/>
    </xf>
    <xf numFmtId="193" fontId="0" fillId="0" borderId="13" xfId="0" applyNumberFormat="1" applyFont="1" applyFill="1" applyBorder="1" applyAlignment="1" applyProtection="1">
      <alignment horizontal="center" vertical="center"/>
      <protection locked="0"/>
    </xf>
    <xf numFmtId="196" fontId="0" fillId="0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>
      <alignment horizontal="center" vertical="center"/>
    </xf>
    <xf numFmtId="2" fontId="0" fillId="8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 applyProtection="1">
      <alignment horizontal="center" vertical="center"/>
      <protection/>
    </xf>
    <xf numFmtId="2" fontId="0" fillId="0" borderId="18" xfId="0" applyNumberFormat="1" applyFont="1" applyFill="1" applyBorder="1" applyAlignment="1" applyProtection="1" quotePrefix="1">
      <alignment horizontal="center" vertical="center"/>
      <protection/>
    </xf>
    <xf numFmtId="2" fontId="0" fillId="0" borderId="13" xfId="0" applyNumberFormat="1" applyFont="1" applyFill="1" applyBorder="1" applyAlignment="1" applyProtection="1">
      <alignment horizontal="center" vertical="center"/>
      <protection/>
    </xf>
    <xf numFmtId="2" fontId="0" fillId="8" borderId="13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7" fillId="0" borderId="14" xfId="45" applyFont="1" applyBorder="1" applyAlignment="1" applyProtection="1">
      <alignment horizontal="center" vertical="center" wrapText="1"/>
      <protection locked="0"/>
    </xf>
    <xf numFmtId="1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193" fontId="0" fillId="0" borderId="22" xfId="0" applyNumberFormat="1" applyFont="1" applyFill="1" applyBorder="1" applyAlignment="1" applyProtection="1">
      <alignment horizontal="center" vertical="center"/>
      <protection locked="0"/>
    </xf>
    <xf numFmtId="210" fontId="0" fillId="0" borderId="15" xfId="0" applyNumberFormat="1" applyFont="1" applyFill="1" applyBorder="1" applyAlignment="1" applyProtection="1">
      <alignment horizontal="center" vertical="center"/>
      <protection locked="0"/>
    </xf>
    <xf numFmtId="2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7" fillId="0" borderId="13" xfId="45" applyFont="1" applyBorder="1" applyAlignment="1" applyProtection="1">
      <alignment horizontal="center" vertical="center" wrapText="1"/>
      <protection locked="0"/>
    </xf>
    <xf numFmtId="0" fontId="0" fillId="0" borderId="12" xfId="45" applyFont="1" applyBorder="1" applyAlignment="1" applyProtection="1">
      <alignment horizontal="center" vertical="center"/>
      <protection/>
    </xf>
    <xf numFmtId="0" fontId="0" fillId="0" borderId="23" xfId="45" applyFont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45" applyFont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ordonnées LAT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ableau Fichier Obstacles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6"/>
  <sheetViews>
    <sheetView showZeros="0" tabSelected="1" view="pageLayout" zoomScaleNormal="89" workbookViewId="0" topLeftCell="A1">
      <selection activeCell="N1" sqref="N1"/>
    </sheetView>
  </sheetViews>
  <sheetFormatPr defaultColWidth="11.421875" defaultRowHeight="12.75"/>
  <cols>
    <col min="1" max="1" width="6.28125" style="5" customWidth="1"/>
    <col min="2" max="2" width="27.421875" style="1" customWidth="1"/>
    <col min="3" max="3" width="11.28125" style="1" customWidth="1"/>
    <col min="4" max="4" width="4.28125" style="5" bestFit="1" customWidth="1"/>
    <col min="5" max="5" width="5.00390625" style="5" customWidth="1"/>
    <col min="6" max="6" width="5.7109375" style="5" customWidth="1"/>
    <col min="7" max="7" width="11.28125" style="5" customWidth="1"/>
    <col min="8" max="8" width="4.7109375" style="5" bestFit="1" customWidth="1"/>
    <col min="9" max="9" width="4.8515625" style="5" customWidth="1"/>
    <col min="10" max="10" width="5.421875" style="5" customWidth="1"/>
    <col min="11" max="11" width="9.57421875" style="5" customWidth="1"/>
    <col min="12" max="12" width="11.28125" style="5" customWidth="1"/>
    <col min="13" max="13" width="11.140625" style="5" customWidth="1"/>
    <col min="14" max="14" width="10.8515625" style="5" customWidth="1"/>
    <col min="15" max="15" width="10.140625" style="5" customWidth="1"/>
    <col min="16" max="16" width="11.28125" style="5" customWidth="1"/>
    <col min="17" max="17" width="13.00390625" style="5" customWidth="1"/>
    <col min="18" max="18" width="5.28125" style="1" customWidth="1"/>
    <col min="19" max="19" width="42.140625" style="1" customWidth="1"/>
    <col min="20" max="16384" width="11.421875" style="1" customWidth="1"/>
  </cols>
  <sheetData>
    <row r="1" spans="14:15" ht="12.75">
      <c r="N1" s="2"/>
      <c r="O1" s="2"/>
    </row>
    <row r="2" spans="2:15" ht="15.75">
      <c r="B2" s="4" t="s">
        <v>7</v>
      </c>
      <c r="C2" s="7">
        <v>2398.5</v>
      </c>
      <c r="D2" s="10" t="s">
        <v>10</v>
      </c>
      <c r="N2" s="2"/>
      <c r="O2" s="2"/>
    </row>
    <row r="3" ht="12.75">
      <c r="C3" s="3"/>
    </row>
    <row r="4" spans="1:17" ht="15.75" customHeight="1">
      <c r="A4" s="74" t="s">
        <v>0</v>
      </c>
      <c r="B4" s="74" t="s">
        <v>1</v>
      </c>
      <c r="C4" s="76" t="s">
        <v>9</v>
      </c>
      <c r="D4" s="77" t="s">
        <v>4</v>
      </c>
      <c r="E4" s="78"/>
      <c r="F4" s="78"/>
      <c r="G4" s="78"/>
      <c r="H4" s="78"/>
      <c r="I4" s="78"/>
      <c r="J4" s="78"/>
      <c r="K4" s="81"/>
      <c r="L4" s="72" t="s">
        <v>156</v>
      </c>
      <c r="M4" s="73"/>
      <c r="N4" s="74" t="s">
        <v>12</v>
      </c>
      <c r="O4" s="74"/>
      <c r="P4" s="72" t="s">
        <v>157</v>
      </c>
      <c r="Q4" s="73"/>
    </row>
    <row r="5" spans="1:17" ht="15.75" customHeight="1">
      <c r="A5" s="75"/>
      <c r="B5" s="75"/>
      <c r="C5" s="76"/>
      <c r="D5" s="77" t="s">
        <v>5</v>
      </c>
      <c r="E5" s="78"/>
      <c r="F5" s="79"/>
      <c r="G5" s="80"/>
      <c r="H5" s="77" t="s">
        <v>6</v>
      </c>
      <c r="I5" s="78"/>
      <c r="J5" s="79"/>
      <c r="K5" s="80"/>
      <c r="L5" s="8" t="s">
        <v>2</v>
      </c>
      <c r="M5" s="8" t="s">
        <v>3</v>
      </c>
      <c r="N5" s="8" t="s">
        <v>10</v>
      </c>
      <c r="O5" s="8" t="s">
        <v>11</v>
      </c>
      <c r="P5" s="8" t="s">
        <v>2</v>
      </c>
      <c r="Q5" s="8" t="s">
        <v>3</v>
      </c>
    </row>
    <row r="6" spans="1:17" ht="15.75" customHeight="1" thickBot="1">
      <c r="A6" s="65"/>
      <c r="B6" s="65"/>
      <c r="C6" s="66"/>
      <c r="D6" s="32" t="s">
        <v>17</v>
      </c>
      <c r="E6" s="32" t="s">
        <v>158</v>
      </c>
      <c r="F6" s="33" t="s">
        <v>159</v>
      </c>
      <c r="G6" s="32" t="s">
        <v>15</v>
      </c>
      <c r="H6" s="32" t="s">
        <v>16</v>
      </c>
      <c r="I6" s="32" t="s">
        <v>158</v>
      </c>
      <c r="J6" s="33" t="s">
        <v>159</v>
      </c>
      <c r="K6" s="32" t="s">
        <v>15</v>
      </c>
      <c r="L6" s="9"/>
      <c r="M6" s="9"/>
      <c r="N6" s="9"/>
      <c r="O6" s="9"/>
      <c r="P6" s="9"/>
      <c r="Q6" s="9"/>
    </row>
    <row r="7" spans="1:57" s="6" customFormat="1" ht="15.75" customHeight="1">
      <c r="A7" s="49">
        <v>1</v>
      </c>
      <c r="B7" s="27" t="s">
        <v>24</v>
      </c>
      <c r="C7" s="28" t="s">
        <v>73</v>
      </c>
      <c r="D7" s="50" t="s">
        <v>8</v>
      </c>
      <c r="E7" s="29">
        <v>44</v>
      </c>
      <c r="F7" s="29">
        <v>32</v>
      </c>
      <c r="G7" s="30">
        <v>49.7403</v>
      </c>
      <c r="H7" s="41" t="s">
        <v>155</v>
      </c>
      <c r="I7" s="29">
        <v>1</v>
      </c>
      <c r="J7" s="29">
        <v>6</v>
      </c>
      <c r="K7" s="30">
        <v>11.2006</v>
      </c>
      <c r="L7" s="57">
        <v>1079.5054374626868</v>
      </c>
      <c r="M7" s="57">
        <v>244.0475380733658</v>
      </c>
      <c r="N7" s="31">
        <v>25.809</v>
      </c>
      <c r="O7" s="47">
        <f>$N7*3.2808</f>
        <v>84.67416720000001</v>
      </c>
      <c r="P7" s="59">
        <f>IF(L7&lt;&gt;"",-L7-$C$2,"")</f>
        <v>-3478.005437462687</v>
      </c>
      <c r="Q7" s="60">
        <f aca="true" t="shared" si="0" ref="Q7:Q33">IF(M7&lt;&gt;"",-M7,"")</f>
        <v>-244.0475380733658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6" customFormat="1" ht="15.75" customHeight="1">
      <c r="A8" s="39">
        <v>2</v>
      </c>
      <c r="B8" s="27" t="s">
        <v>25</v>
      </c>
      <c r="C8" s="28" t="s">
        <v>74</v>
      </c>
      <c r="D8" s="41" t="s">
        <v>8</v>
      </c>
      <c r="E8" s="29">
        <v>44</v>
      </c>
      <c r="F8" s="29">
        <v>32</v>
      </c>
      <c r="G8" s="30">
        <v>22.3322</v>
      </c>
      <c r="H8" s="41" t="s">
        <v>155</v>
      </c>
      <c r="I8" s="29">
        <v>1</v>
      </c>
      <c r="J8" s="29">
        <v>8</v>
      </c>
      <c r="K8" s="30">
        <v>8.1116</v>
      </c>
      <c r="L8" s="57">
        <v>-1540.3381937715092</v>
      </c>
      <c r="M8" s="57">
        <v>960.2139374978105</v>
      </c>
      <c r="N8" s="31">
        <v>23.702</v>
      </c>
      <c r="O8" s="47">
        <f aca="true" t="shared" si="1" ref="O8:O69">$N8*3.2808</f>
        <v>77.76152160000001</v>
      </c>
      <c r="P8" s="59">
        <f>IF(L8&lt;&gt;"",-L8-$C$2,"")</f>
        <v>-858.1618062284908</v>
      </c>
      <c r="Q8" s="60">
        <f t="shared" si="0"/>
        <v>-960.2139374978105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6" customFormat="1" ht="15.75" customHeight="1">
      <c r="A9" s="39">
        <v>3</v>
      </c>
      <c r="B9" s="27" t="s">
        <v>26</v>
      </c>
      <c r="C9" s="28" t="s">
        <v>75</v>
      </c>
      <c r="D9" s="41" t="s">
        <v>8</v>
      </c>
      <c r="E9" s="29">
        <v>44</v>
      </c>
      <c r="F9" s="29">
        <v>32</v>
      </c>
      <c r="G9" s="30">
        <v>20.258</v>
      </c>
      <c r="H9" s="41" t="s">
        <v>155</v>
      </c>
      <c r="I9" s="29">
        <v>1</v>
      </c>
      <c r="J9" s="29">
        <v>7</v>
      </c>
      <c r="K9" s="30">
        <v>5.2851</v>
      </c>
      <c r="L9" s="57">
        <v>-418.268839234954</v>
      </c>
      <c r="M9" s="57">
        <v>142.382767683839</v>
      </c>
      <c r="N9" s="31">
        <v>24.991</v>
      </c>
      <c r="O9" s="47">
        <f t="shared" si="1"/>
        <v>81.9904728</v>
      </c>
      <c r="P9" s="59">
        <f>IF(L9&lt;&gt;"",-L9-$C$2,"")</f>
        <v>-1980.231160765046</v>
      </c>
      <c r="Q9" s="61">
        <f t="shared" si="0"/>
        <v>-142.382767683839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6" customFormat="1" ht="15.75" customHeight="1">
      <c r="A10" s="51">
        <v>4</v>
      </c>
      <c r="B10" s="34" t="s">
        <v>27</v>
      </c>
      <c r="C10" s="35" t="s">
        <v>76</v>
      </c>
      <c r="D10" s="52" t="s">
        <v>8</v>
      </c>
      <c r="E10" s="36">
        <v>44</v>
      </c>
      <c r="F10" s="36">
        <v>32</v>
      </c>
      <c r="G10" s="37">
        <v>23.875</v>
      </c>
      <c r="H10" s="52" t="s">
        <v>155</v>
      </c>
      <c r="I10" s="36">
        <v>1</v>
      </c>
      <c r="J10" s="36">
        <v>6</v>
      </c>
      <c r="K10" s="37">
        <v>45.9208</v>
      </c>
      <c r="L10" s="58">
        <v>0</v>
      </c>
      <c r="M10" s="58">
        <v>0</v>
      </c>
      <c r="N10" s="38">
        <v>25.287</v>
      </c>
      <c r="O10" s="48">
        <f t="shared" si="1"/>
        <v>82.9615896</v>
      </c>
      <c r="P10" s="62">
        <f aca="true" t="shared" si="2" ref="P10:P72">IF(L10&lt;&gt;"",-L10-$C$2,"")</f>
        <v>-2398.5</v>
      </c>
      <c r="Q10" s="62">
        <f t="shared" si="0"/>
        <v>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s="6" customFormat="1" ht="15.75" customHeight="1">
      <c r="A11" s="39">
        <v>5</v>
      </c>
      <c r="B11" s="27" t="s">
        <v>28</v>
      </c>
      <c r="C11" s="28" t="s">
        <v>77</v>
      </c>
      <c r="D11" s="41" t="s">
        <v>8</v>
      </c>
      <c r="E11" s="29">
        <v>44</v>
      </c>
      <c r="F11" s="29">
        <v>31</v>
      </c>
      <c r="G11" s="30">
        <v>35.458</v>
      </c>
      <c r="H11" s="41" t="s">
        <v>155</v>
      </c>
      <c r="I11" s="29">
        <v>1</v>
      </c>
      <c r="J11" s="29">
        <v>8</v>
      </c>
      <c r="K11" s="30">
        <v>28.399</v>
      </c>
      <c r="L11" s="57">
        <v>-2711.6462455142755</v>
      </c>
      <c r="M11" s="57">
        <v>-0.07068070741748864</v>
      </c>
      <c r="N11" s="31">
        <v>22.145</v>
      </c>
      <c r="O11" s="47">
        <f t="shared" si="1"/>
        <v>72.653316</v>
      </c>
      <c r="P11" s="61">
        <f t="shared" si="2"/>
        <v>313.1462455142755</v>
      </c>
      <c r="Q11" s="61">
        <f t="shared" si="0"/>
        <v>0.07068070741748864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s="6" customFormat="1" ht="15.75" customHeight="1">
      <c r="A12" s="53">
        <v>6</v>
      </c>
      <c r="B12" s="34" t="s">
        <v>29</v>
      </c>
      <c r="C12" s="35" t="s">
        <v>78</v>
      </c>
      <c r="D12" s="52" t="s">
        <v>8</v>
      </c>
      <c r="E12" s="36">
        <v>44</v>
      </c>
      <c r="F12" s="36">
        <v>31</v>
      </c>
      <c r="G12" s="37">
        <v>41.0517</v>
      </c>
      <c r="H12" s="52" t="s">
        <v>155</v>
      </c>
      <c r="I12" s="36">
        <v>1</v>
      </c>
      <c r="J12" s="36">
        <v>8</v>
      </c>
      <c r="K12" s="37">
        <v>16.57</v>
      </c>
      <c r="L12" s="58">
        <v>-2398.535432492415</v>
      </c>
      <c r="M12" s="58">
        <v>-1.4686308652491575E-13</v>
      </c>
      <c r="N12" s="38">
        <v>22.5</v>
      </c>
      <c r="O12" s="48">
        <f t="shared" si="1"/>
        <v>73.818</v>
      </c>
      <c r="P12" s="62">
        <f t="shared" si="2"/>
        <v>0.03543249241511148</v>
      </c>
      <c r="Q12" s="62">
        <f t="shared" si="0"/>
        <v>1.4686308652491575E-13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s="6" customFormat="1" ht="15.75" customHeight="1">
      <c r="A13" s="49">
        <v>7</v>
      </c>
      <c r="B13" s="27" t="s">
        <v>30</v>
      </c>
      <c r="C13" s="28" t="s">
        <v>79</v>
      </c>
      <c r="D13" s="41" t="s">
        <v>8</v>
      </c>
      <c r="E13" s="29">
        <v>44</v>
      </c>
      <c r="F13" s="29">
        <v>32</v>
      </c>
      <c r="G13" s="30">
        <v>29.5364</v>
      </c>
      <c r="H13" s="41" t="s">
        <v>155</v>
      </c>
      <c r="I13" s="29">
        <v>1</v>
      </c>
      <c r="J13" s="29">
        <v>6</v>
      </c>
      <c r="K13" s="30">
        <v>33.9247</v>
      </c>
      <c r="L13" s="57">
        <v>317.29056764896586</v>
      </c>
      <c r="M13" s="57">
        <v>-0.07053126987218901</v>
      </c>
      <c r="N13" s="31">
        <v>25.589</v>
      </c>
      <c r="O13" s="47">
        <f t="shared" si="1"/>
        <v>83.9523912</v>
      </c>
      <c r="P13" s="61">
        <f t="shared" si="2"/>
        <v>-2715.790567648966</v>
      </c>
      <c r="Q13" s="61">
        <f t="shared" si="0"/>
        <v>0.07053126987218901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s="6" customFormat="1" ht="15.75" customHeight="1">
      <c r="A14" s="39">
        <v>8</v>
      </c>
      <c r="B14" s="27" t="s">
        <v>31</v>
      </c>
      <c r="C14" s="28" t="s">
        <v>80</v>
      </c>
      <c r="D14" s="41" t="s">
        <v>8</v>
      </c>
      <c r="E14" s="29">
        <v>44</v>
      </c>
      <c r="F14" s="29">
        <v>31</v>
      </c>
      <c r="G14" s="30">
        <v>32.546</v>
      </c>
      <c r="H14" s="41" t="s">
        <v>155</v>
      </c>
      <c r="I14" s="29">
        <v>1</v>
      </c>
      <c r="J14" s="29">
        <v>8</v>
      </c>
      <c r="K14" s="30">
        <v>34.573</v>
      </c>
      <c r="L14" s="57">
        <v>-2874.9341815461257</v>
      </c>
      <c r="M14" s="57">
        <v>0.09519877277115847</v>
      </c>
      <c r="N14" s="31">
        <v>25.201</v>
      </c>
      <c r="O14" s="47">
        <f t="shared" si="1"/>
        <v>82.67944080000001</v>
      </c>
      <c r="P14" s="61">
        <f t="shared" si="2"/>
        <v>476.4341815461257</v>
      </c>
      <c r="Q14" s="61">
        <f t="shared" si="0"/>
        <v>-0.09519877277115847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s="6" customFormat="1" ht="15.75" customHeight="1">
      <c r="A15" s="39">
        <v>9</v>
      </c>
      <c r="B15" s="27" t="s">
        <v>32</v>
      </c>
      <c r="C15" s="28" t="s">
        <v>81</v>
      </c>
      <c r="D15" s="41" t="s">
        <v>8</v>
      </c>
      <c r="E15" s="29">
        <v>44</v>
      </c>
      <c r="F15" s="29">
        <v>31</v>
      </c>
      <c r="G15" s="30">
        <v>33.707</v>
      </c>
      <c r="H15" s="41" t="s">
        <v>155</v>
      </c>
      <c r="I15" s="29">
        <v>1</v>
      </c>
      <c r="J15" s="29">
        <v>8</v>
      </c>
      <c r="K15" s="30">
        <v>32.123</v>
      </c>
      <c r="L15" s="57">
        <v>-2810.039718815599</v>
      </c>
      <c r="M15" s="57">
        <v>0.17480514903667865</v>
      </c>
      <c r="N15" s="31">
        <v>21.841</v>
      </c>
      <c r="O15" s="47">
        <f t="shared" si="1"/>
        <v>71.65595280000001</v>
      </c>
      <c r="P15" s="61">
        <f t="shared" si="2"/>
        <v>411.5397188155989</v>
      </c>
      <c r="Q15" s="61">
        <f t="shared" si="0"/>
        <v>-0.17480514903667865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s="6" customFormat="1" ht="15.75" customHeight="1">
      <c r="A16" s="49">
        <v>10</v>
      </c>
      <c r="B16" s="27" t="s">
        <v>161</v>
      </c>
      <c r="C16" s="28" t="s">
        <v>82</v>
      </c>
      <c r="D16" s="41" t="s">
        <v>8</v>
      </c>
      <c r="E16" s="29">
        <v>44</v>
      </c>
      <c r="F16" s="29">
        <v>32</v>
      </c>
      <c r="G16" s="30">
        <v>14.8423</v>
      </c>
      <c r="H16" s="41" t="s">
        <v>155</v>
      </c>
      <c r="I16" s="29">
        <v>1</v>
      </c>
      <c r="J16" s="29">
        <v>6</v>
      </c>
      <c r="K16" s="30">
        <v>54.7747</v>
      </c>
      <c r="L16" s="57">
        <v>-316.751</v>
      </c>
      <c r="M16" s="57">
        <v>-124.982</v>
      </c>
      <c r="N16" s="31">
        <v>40.52</v>
      </c>
      <c r="O16" s="47">
        <f t="shared" si="1"/>
        <v>132.938016</v>
      </c>
      <c r="P16" s="61">
        <f t="shared" si="2"/>
        <v>-2081.749</v>
      </c>
      <c r="Q16" s="61">
        <f t="shared" si="0"/>
        <v>124.982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s="6" customFormat="1" ht="15.75" customHeight="1">
      <c r="A17" s="39">
        <v>11</v>
      </c>
      <c r="B17" s="27" t="s">
        <v>33</v>
      </c>
      <c r="C17" s="28" t="s">
        <v>83</v>
      </c>
      <c r="D17" s="41" t="s">
        <v>8</v>
      </c>
      <c r="E17" s="29">
        <v>44</v>
      </c>
      <c r="F17" s="29">
        <v>32</v>
      </c>
      <c r="G17" s="30">
        <v>41.515</v>
      </c>
      <c r="H17" s="41" t="s">
        <v>155</v>
      </c>
      <c r="I17" s="29">
        <v>1</v>
      </c>
      <c r="J17" s="29">
        <v>6</v>
      </c>
      <c r="K17" s="30">
        <v>8.551</v>
      </c>
      <c r="L17" s="57">
        <v>988.4411857196712</v>
      </c>
      <c r="M17" s="57">
        <v>-0.07956434583432802</v>
      </c>
      <c r="N17" s="31">
        <v>26.89</v>
      </c>
      <c r="O17" s="47">
        <f t="shared" si="1"/>
        <v>88.220712</v>
      </c>
      <c r="P17" s="61">
        <f t="shared" si="2"/>
        <v>-3386.941185719671</v>
      </c>
      <c r="Q17" s="61">
        <f t="shared" si="0"/>
        <v>0.07956434583432802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s="6" customFormat="1" ht="15.75" customHeight="1">
      <c r="A18" s="49">
        <v>12</v>
      </c>
      <c r="B18" s="27" t="s">
        <v>34</v>
      </c>
      <c r="C18" s="28" t="s">
        <v>84</v>
      </c>
      <c r="D18" s="41" t="s">
        <v>8</v>
      </c>
      <c r="E18" s="29">
        <v>44</v>
      </c>
      <c r="F18" s="29">
        <v>31</v>
      </c>
      <c r="G18" s="30">
        <v>52.249</v>
      </c>
      <c r="H18" s="41" t="s">
        <v>155</v>
      </c>
      <c r="I18" s="29">
        <v>1</v>
      </c>
      <c r="J18" s="29">
        <v>8</v>
      </c>
      <c r="K18" s="30">
        <v>9.701</v>
      </c>
      <c r="L18" s="57">
        <v>-2081.4816563800664</v>
      </c>
      <c r="M18" s="57">
        <v>204.76776743835904</v>
      </c>
      <c r="N18" s="31">
        <v>38.81</v>
      </c>
      <c r="O18" s="47">
        <f t="shared" si="1"/>
        <v>127.32784800000002</v>
      </c>
      <c r="P18" s="61">
        <f t="shared" si="2"/>
        <v>-317.0183436199336</v>
      </c>
      <c r="Q18" s="61">
        <f t="shared" si="0"/>
        <v>-204.76776743835904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s="6" customFormat="1" ht="15.75" customHeight="1">
      <c r="A19" s="39">
        <v>13</v>
      </c>
      <c r="B19" s="27" t="s">
        <v>35</v>
      </c>
      <c r="C19" s="28" t="s">
        <v>85</v>
      </c>
      <c r="D19" s="41" t="s">
        <v>8</v>
      </c>
      <c r="E19" s="29">
        <v>44</v>
      </c>
      <c r="F19" s="29">
        <v>33</v>
      </c>
      <c r="G19" s="30">
        <v>4.665</v>
      </c>
      <c r="H19" s="41" t="s">
        <v>155</v>
      </c>
      <c r="I19" s="29">
        <v>1</v>
      </c>
      <c r="J19" s="29">
        <v>7</v>
      </c>
      <c r="K19" s="30">
        <v>11.883</v>
      </c>
      <c r="L19" s="57">
        <v>215.5185046701461</v>
      </c>
      <c r="M19" s="57">
        <v>1366.474121112325</v>
      </c>
      <c r="N19" s="31">
        <v>38.823</v>
      </c>
      <c r="O19" s="47">
        <f t="shared" si="1"/>
        <v>127.3704984</v>
      </c>
      <c r="P19" s="61">
        <f t="shared" si="2"/>
        <v>-2614.0185046701463</v>
      </c>
      <c r="Q19" s="61">
        <f t="shared" si="0"/>
        <v>-1366.474121112325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s="6" customFormat="1" ht="15.75" customHeight="1">
      <c r="A20" s="39">
        <v>14</v>
      </c>
      <c r="B20" s="27" t="s">
        <v>36</v>
      </c>
      <c r="C20" s="28" t="s">
        <v>86</v>
      </c>
      <c r="D20" s="41" t="s">
        <v>8</v>
      </c>
      <c r="E20" s="29">
        <v>44</v>
      </c>
      <c r="F20" s="29">
        <v>31</v>
      </c>
      <c r="G20" s="30">
        <v>58.531</v>
      </c>
      <c r="H20" s="41" t="s">
        <v>155</v>
      </c>
      <c r="I20" s="29">
        <v>1</v>
      </c>
      <c r="J20" s="29">
        <v>8</v>
      </c>
      <c r="K20" s="30">
        <v>4.312</v>
      </c>
      <c r="L20" s="57">
        <v>-1875.2954391174355</v>
      </c>
      <c r="M20" s="57">
        <v>300.98502863704243</v>
      </c>
      <c r="N20" s="31">
        <v>38.278</v>
      </c>
      <c r="O20" s="47">
        <f t="shared" si="1"/>
        <v>125.5824624</v>
      </c>
      <c r="P20" s="61">
        <f t="shared" si="2"/>
        <v>-523.2045608825645</v>
      </c>
      <c r="Q20" s="61">
        <f t="shared" si="0"/>
        <v>-300.98502863704243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s="6" customFormat="1" ht="15.75" customHeight="1">
      <c r="A21" s="49">
        <v>15</v>
      </c>
      <c r="B21" s="27" t="s">
        <v>37</v>
      </c>
      <c r="C21" s="28" t="s">
        <v>87</v>
      </c>
      <c r="D21" s="41" t="s">
        <v>8</v>
      </c>
      <c r="E21" s="29">
        <v>44</v>
      </c>
      <c r="F21" s="29">
        <v>33</v>
      </c>
      <c r="G21" s="30">
        <v>15.488</v>
      </c>
      <c r="H21" s="41" t="s">
        <v>155</v>
      </c>
      <c r="I21" s="29">
        <v>1</v>
      </c>
      <c r="J21" s="29">
        <v>7</v>
      </c>
      <c r="K21" s="30">
        <v>11.188</v>
      </c>
      <c r="L21" s="57">
        <v>412.40675301075555</v>
      </c>
      <c r="M21" s="57">
        <v>1636.8162320687688</v>
      </c>
      <c r="N21" s="31">
        <v>58.294</v>
      </c>
      <c r="O21" s="47">
        <f t="shared" si="1"/>
        <v>191.2509552</v>
      </c>
      <c r="P21" s="61">
        <f t="shared" si="2"/>
        <v>-2810.9067530107554</v>
      </c>
      <c r="Q21" s="61">
        <f t="shared" si="0"/>
        <v>-1636.8162320687688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s="6" customFormat="1" ht="15.75" customHeight="1">
      <c r="A22" s="39">
        <v>16</v>
      </c>
      <c r="B22" s="27" t="s">
        <v>38</v>
      </c>
      <c r="C22" s="28" t="s">
        <v>88</v>
      </c>
      <c r="D22" s="41" t="s">
        <v>8</v>
      </c>
      <c r="E22" s="29">
        <v>44</v>
      </c>
      <c r="F22" s="29">
        <v>32</v>
      </c>
      <c r="G22" s="30">
        <v>6.529</v>
      </c>
      <c r="H22" s="41" t="s">
        <v>155</v>
      </c>
      <c r="I22" s="29">
        <v>1</v>
      </c>
      <c r="J22" s="29">
        <v>7</v>
      </c>
      <c r="K22" s="30">
        <v>35.409</v>
      </c>
      <c r="L22" s="57">
        <v>-1206.7735564766153</v>
      </c>
      <c r="M22" s="57">
        <v>155.2668134329986</v>
      </c>
      <c r="N22" s="31">
        <v>31.84</v>
      </c>
      <c r="O22" s="47">
        <f t="shared" si="1"/>
        <v>104.460672</v>
      </c>
      <c r="P22" s="61">
        <f t="shared" si="2"/>
        <v>-1191.7264435233847</v>
      </c>
      <c r="Q22" s="61">
        <f t="shared" si="0"/>
        <v>-155.2668134329986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s="6" customFormat="1" ht="15.75" customHeight="1">
      <c r="A23" s="39">
        <v>17</v>
      </c>
      <c r="B23" s="27" t="s">
        <v>39</v>
      </c>
      <c r="C23" s="28" t="s">
        <v>89</v>
      </c>
      <c r="D23" s="41" t="s">
        <v>8</v>
      </c>
      <c r="E23" s="29">
        <v>44</v>
      </c>
      <c r="F23" s="29">
        <v>32</v>
      </c>
      <c r="G23" s="30">
        <v>6.675</v>
      </c>
      <c r="H23" s="41" t="s">
        <v>155</v>
      </c>
      <c r="I23" s="29">
        <v>1</v>
      </c>
      <c r="J23" s="29">
        <v>7</v>
      </c>
      <c r="K23" s="30">
        <v>35.493</v>
      </c>
      <c r="L23" s="57">
        <v>-1205.823835759261</v>
      </c>
      <c r="M23" s="57">
        <v>160.04294757100732</v>
      </c>
      <c r="N23" s="31">
        <v>36.684</v>
      </c>
      <c r="O23" s="47">
        <f t="shared" si="1"/>
        <v>120.35286719999999</v>
      </c>
      <c r="P23" s="61">
        <f t="shared" si="2"/>
        <v>-1192.676164240739</v>
      </c>
      <c r="Q23" s="61">
        <f t="shared" si="0"/>
        <v>-160.04294757100732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s="63" customFormat="1" ht="15.75" customHeight="1">
      <c r="A24" s="39">
        <v>18</v>
      </c>
      <c r="B24" s="27" t="s">
        <v>172</v>
      </c>
      <c r="C24" s="28" t="s">
        <v>90</v>
      </c>
      <c r="D24" s="41" t="s">
        <v>8</v>
      </c>
      <c r="E24" s="29">
        <v>44</v>
      </c>
      <c r="F24" s="29">
        <v>31</v>
      </c>
      <c r="G24" s="30">
        <v>57.65</v>
      </c>
      <c r="H24" s="41" t="s">
        <v>155</v>
      </c>
      <c r="I24" s="29">
        <v>1</v>
      </c>
      <c r="J24" s="29">
        <v>7</v>
      </c>
      <c r="K24" s="30">
        <v>52.67</v>
      </c>
      <c r="L24" s="57">
        <v>-1675.8</v>
      </c>
      <c r="M24" s="57">
        <v>136.6</v>
      </c>
      <c r="N24" s="31">
        <v>36.57</v>
      </c>
      <c r="O24" s="47">
        <f t="shared" si="1"/>
        <v>119.97885600000001</v>
      </c>
      <c r="P24" s="61">
        <f t="shared" si="2"/>
        <v>-722.7</v>
      </c>
      <c r="Q24" s="61">
        <f t="shared" si="0"/>
        <v>-136.6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s="6" customFormat="1" ht="15.75" customHeight="1">
      <c r="A25" s="39">
        <v>19</v>
      </c>
      <c r="B25" s="27" t="s">
        <v>40</v>
      </c>
      <c r="C25" s="28" t="s">
        <v>91</v>
      </c>
      <c r="D25" s="41" t="s">
        <v>8</v>
      </c>
      <c r="E25" s="29">
        <v>44</v>
      </c>
      <c r="F25" s="29">
        <v>31</v>
      </c>
      <c r="G25" s="30">
        <v>52.452</v>
      </c>
      <c r="H25" s="41" t="s">
        <v>155</v>
      </c>
      <c r="I25" s="29">
        <v>1</v>
      </c>
      <c r="J25" s="29">
        <v>8</v>
      </c>
      <c r="K25" s="30">
        <v>34.529</v>
      </c>
      <c r="L25" s="57">
        <v>-2535.3955318159765</v>
      </c>
      <c r="M25" s="57">
        <v>512.1973218855976</v>
      </c>
      <c r="N25" s="31">
        <v>52.994</v>
      </c>
      <c r="O25" s="47">
        <f t="shared" si="1"/>
        <v>173.8627152</v>
      </c>
      <c r="P25" s="61">
        <f t="shared" si="2"/>
        <v>136.89553181597648</v>
      </c>
      <c r="Q25" s="61">
        <f t="shared" si="0"/>
        <v>-512.1973218855976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s="6" customFormat="1" ht="15.75" customHeight="1">
      <c r="A26" s="49">
        <v>20</v>
      </c>
      <c r="B26" s="27" t="s">
        <v>41</v>
      </c>
      <c r="C26" s="28" t="s">
        <v>92</v>
      </c>
      <c r="D26" s="41" t="s">
        <v>8</v>
      </c>
      <c r="E26" s="29">
        <v>44</v>
      </c>
      <c r="F26" s="29">
        <v>31</v>
      </c>
      <c r="G26" s="30">
        <v>51.432</v>
      </c>
      <c r="H26" s="41" t="s">
        <v>155</v>
      </c>
      <c r="I26" s="29">
        <v>1</v>
      </c>
      <c r="J26" s="29">
        <v>8</v>
      </c>
      <c r="K26" s="30">
        <v>33.826</v>
      </c>
      <c r="L26" s="57">
        <v>-2539.812046678452</v>
      </c>
      <c r="M26" s="57">
        <v>477.3832383983325</v>
      </c>
      <c r="N26" s="31">
        <v>51.983</v>
      </c>
      <c r="O26" s="47">
        <f t="shared" si="1"/>
        <v>170.5458264</v>
      </c>
      <c r="P26" s="61">
        <f t="shared" si="2"/>
        <v>141.31204667845213</v>
      </c>
      <c r="Q26" s="61">
        <f t="shared" si="0"/>
        <v>-477.3832383983325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s="6" customFormat="1" ht="15.75" customHeight="1">
      <c r="A27" s="39">
        <v>21</v>
      </c>
      <c r="B27" s="27" t="s">
        <v>42</v>
      </c>
      <c r="C27" s="28" t="s">
        <v>93</v>
      </c>
      <c r="D27" s="41" t="s">
        <v>8</v>
      </c>
      <c r="E27" s="29">
        <v>44</v>
      </c>
      <c r="F27" s="29">
        <v>33</v>
      </c>
      <c r="G27" s="30">
        <v>2.44</v>
      </c>
      <c r="H27" s="41" t="s">
        <v>155</v>
      </c>
      <c r="I27" s="29">
        <v>1</v>
      </c>
      <c r="J27" s="29">
        <v>7</v>
      </c>
      <c r="K27" s="30">
        <v>15.564</v>
      </c>
      <c r="L27" s="57">
        <v>109.89056801071021</v>
      </c>
      <c r="M27" s="57">
        <v>1353.956403261224</v>
      </c>
      <c r="N27" s="31">
        <v>51.135</v>
      </c>
      <c r="O27" s="47">
        <f t="shared" si="1"/>
        <v>167.763708</v>
      </c>
      <c r="P27" s="61">
        <f t="shared" si="2"/>
        <v>-2508.39056801071</v>
      </c>
      <c r="Q27" s="61">
        <f t="shared" si="0"/>
        <v>-1353.956403261224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s="6" customFormat="1" ht="15.75" customHeight="1">
      <c r="A28" s="39">
        <v>22</v>
      </c>
      <c r="B28" s="27" t="s">
        <v>43</v>
      </c>
      <c r="C28" s="28" t="s">
        <v>94</v>
      </c>
      <c r="D28" s="41" t="s">
        <v>8</v>
      </c>
      <c r="E28" s="29">
        <v>44</v>
      </c>
      <c r="F28" s="29">
        <v>33</v>
      </c>
      <c r="G28" s="30">
        <v>1.76</v>
      </c>
      <c r="H28" s="41" t="s">
        <v>155</v>
      </c>
      <c r="I28" s="29">
        <v>1</v>
      </c>
      <c r="J28" s="29">
        <v>7</v>
      </c>
      <c r="K28" s="30">
        <v>15.739</v>
      </c>
      <c r="L28" s="57">
        <v>95.08342479668524</v>
      </c>
      <c r="M28" s="57">
        <v>1338.5564889620282</v>
      </c>
      <c r="N28" s="31">
        <v>50.576</v>
      </c>
      <c r="O28" s="47">
        <f t="shared" si="1"/>
        <v>165.92974080000002</v>
      </c>
      <c r="P28" s="61">
        <f t="shared" si="2"/>
        <v>-2493.5834247966854</v>
      </c>
      <c r="Q28" s="61">
        <f t="shared" si="0"/>
        <v>-1338.5564889620282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s="6" customFormat="1" ht="15.75" customHeight="1">
      <c r="A29" s="49">
        <v>23</v>
      </c>
      <c r="B29" s="27" t="s">
        <v>44</v>
      </c>
      <c r="C29" s="28" t="s">
        <v>95</v>
      </c>
      <c r="D29" s="41" t="s">
        <v>8</v>
      </c>
      <c r="E29" s="29">
        <v>44</v>
      </c>
      <c r="F29" s="29">
        <v>33</v>
      </c>
      <c r="G29" s="30">
        <v>0.864</v>
      </c>
      <c r="H29" s="41" t="s">
        <v>155</v>
      </c>
      <c r="I29" s="29">
        <v>1</v>
      </c>
      <c r="J29" s="29">
        <v>7</v>
      </c>
      <c r="K29" s="30">
        <v>16.497</v>
      </c>
      <c r="L29" s="57">
        <v>65.89364160886649</v>
      </c>
      <c r="M29" s="57">
        <v>1324.7098002356097</v>
      </c>
      <c r="N29" s="31">
        <v>52.888</v>
      </c>
      <c r="O29" s="47">
        <f t="shared" si="1"/>
        <v>173.5149504</v>
      </c>
      <c r="P29" s="61">
        <f t="shared" si="2"/>
        <v>-2464.3936416088663</v>
      </c>
      <c r="Q29" s="61">
        <f t="shared" si="0"/>
        <v>-1324.7098002356097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s="6" customFormat="1" ht="15.75" customHeight="1">
      <c r="A30" s="39">
        <v>24</v>
      </c>
      <c r="B30" s="27" t="s">
        <v>45</v>
      </c>
      <c r="C30" s="28" t="s">
        <v>96</v>
      </c>
      <c r="D30" s="41" t="s">
        <v>8</v>
      </c>
      <c r="E30" s="29">
        <v>44</v>
      </c>
      <c r="F30" s="29">
        <v>33</v>
      </c>
      <c r="G30" s="30">
        <v>1.858</v>
      </c>
      <c r="H30" s="41" t="s">
        <v>155</v>
      </c>
      <c r="I30" s="29">
        <v>1</v>
      </c>
      <c r="J30" s="29">
        <v>7</v>
      </c>
      <c r="K30" s="30">
        <v>13.895</v>
      </c>
      <c r="L30" s="57">
        <v>130.7242048619163</v>
      </c>
      <c r="M30" s="57">
        <v>1318.6531296671712</v>
      </c>
      <c r="N30" s="31">
        <v>48.438</v>
      </c>
      <c r="O30" s="47">
        <f t="shared" si="1"/>
        <v>158.9153904</v>
      </c>
      <c r="P30" s="61">
        <f t="shared" si="2"/>
        <v>-2529.2242048619164</v>
      </c>
      <c r="Q30" s="61">
        <f t="shared" si="0"/>
        <v>-1318.6531296671712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s="6" customFormat="1" ht="15.75" customHeight="1">
      <c r="A31" s="39">
        <v>25</v>
      </c>
      <c r="B31" s="27" t="s">
        <v>46</v>
      </c>
      <c r="C31" s="28" t="s">
        <v>97</v>
      </c>
      <c r="D31" s="41" t="s">
        <v>8</v>
      </c>
      <c r="E31" s="29">
        <v>44</v>
      </c>
      <c r="F31" s="29">
        <v>33</v>
      </c>
      <c r="G31" s="30">
        <v>1.306</v>
      </c>
      <c r="H31" s="41" t="s">
        <v>155</v>
      </c>
      <c r="I31" s="29">
        <v>1</v>
      </c>
      <c r="J31" s="29">
        <v>7</v>
      </c>
      <c r="K31" s="30">
        <v>14.237</v>
      </c>
      <c r="L31" s="57">
        <v>115.02894181860766</v>
      </c>
      <c r="M31" s="57">
        <v>1308.606665100458</v>
      </c>
      <c r="N31" s="31">
        <v>52.083</v>
      </c>
      <c r="O31" s="47">
        <f t="shared" si="1"/>
        <v>170.8739064</v>
      </c>
      <c r="P31" s="61">
        <f t="shared" si="2"/>
        <v>-2513.5289418186076</v>
      </c>
      <c r="Q31" s="61">
        <f t="shared" si="0"/>
        <v>-1308.606665100458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s="6" customFormat="1" ht="15.75" customHeight="1">
      <c r="A32" s="49">
        <v>26</v>
      </c>
      <c r="B32" s="27" t="s">
        <v>47</v>
      </c>
      <c r="C32" s="28" t="s">
        <v>98</v>
      </c>
      <c r="D32" s="41" t="s">
        <v>8</v>
      </c>
      <c r="E32" s="29">
        <v>44</v>
      </c>
      <c r="F32" s="29">
        <v>32</v>
      </c>
      <c r="G32" s="30">
        <v>56.796</v>
      </c>
      <c r="H32" s="41" t="s">
        <v>155</v>
      </c>
      <c r="I32" s="29">
        <v>1</v>
      </c>
      <c r="J32" s="29">
        <v>6</v>
      </c>
      <c r="K32" s="30">
        <v>6.133</v>
      </c>
      <c r="L32" s="57">
        <v>1292.83200555722</v>
      </c>
      <c r="M32" s="57">
        <v>364.18952806833926</v>
      </c>
      <c r="N32" s="31">
        <v>52.272</v>
      </c>
      <c r="O32" s="47">
        <f t="shared" si="1"/>
        <v>171.4939776</v>
      </c>
      <c r="P32" s="61">
        <f t="shared" si="2"/>
        <v>-3691.3320055572203</v>
      </c>
      <c r="Q32" s="61">
        <f t="shared" si="0"/>
        <v>-364.18952806833926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s="6" customFormat="1" ht="15.75" customHeight="1">
      <c r="A33" s="39">
        <v>27</v>
      </c>
      <c r="B33" s="27" t="s">
        <v>48</v>
      </c>
      <c r="C33" s="28" t="s">
        <v>99</v>
      </c>
      <c r="D33" s="41" t="s">
        <v>8</v>
      </c>
      <c r="E33" s="29">
        <v>44</v>
      </c>
      <c r="F33" s="29">
        <v>32</v>
      </c>
      <c r="G33" s="30">
        <v>55.767</v>
      </c>
      <c r="H33" s="41" t="s">
        <v>155</v>
      </c>
      <c r="I33" s="29">
        <v>1</v>
      </c>
      <c r="J33" s="29">
        <v>6</v>
      </c>
      <c r="K33" s="30">
        <v>8.318</v>
      </c>
      <c r="L33" s="57">
        <v>1235.0989387831794</v>
      </c>
      <c r="M33" s="57">
        <v>364.26030079142544</v>
      </c>
      <c r="N33" s="31">
        <v>52.178</v>
      </c>
      <c r="O33" s="47">
        <f t="shared" si="1"/>
        <v>171.1855824</v>
      </c>
      <c r="P33" s="61">
        <f t="shared" si="2"/>
        <v>-3633.5989387831796</v>
      </c>
      <c r="Q33" s="61">
        <f t="shared" si="0"/>
        <v>-364.26030079142544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s="6" customFormat="1" ht="15.75" customHeight="1">
      <c r="A34" s="39">
        <v>28</v>
      </c>
      <c r="B34" s="27" t="s">
        <v>49</v>
      </c>
      <c r="C34" s="28" t="s">
        <v>100</v>
      </c>
      <c r="D34" s="41" t="s">
        <v>8</v>
      </c>
      <c r="E34" s="29">
        <v>44</v>
      </c>
      <c r="F34" s="29">
        <v>32</v>
      </c>
      <c r="G34" s="30">
        <v>54.182</v>
      </c>
      <c r="H34" s="41" t="s">
        <v>155</v>
      </c>
      <c r="I34" s="29">
        <v>1</v>
      </c>
      <c r="J34" s="29">
        <v>6</v>
      </c>
      <c r="K34" s="30">
        <v>11.714</v>
      </c>
      <c r="L34" s="57">
        <v>1145.5821288498544</v>
      </c>
      <c r="M34" s="57">
        <v>364.7096477671757</v>
      </c>
      <c r="N34" s="31">
        <v>52.047</v>
      </c>
      <c r="O34" s="47">
        <f t="shared" si="1"/>
        <v>170.7557976</v>
      </c>
      <c r="P34" s="61">
        <f t="shared" si="2"/>
        <v>-3544.0821288498546</v>
      </c>
      <c r="Q34" s="61">
        <f aca="true" t="shared" si="3" ref="Q34:Q96">IF(M34&lt;&gt;"",-M34,"")</f>
        <v>-364.7096477671757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s="6" customFormat="1" ht="15.75" customHeight="1">
      <c r="A35" s="49">
        <v>29</v>
      </c>
      <c r="B35" s="27" t="s">
        <v>50</v>
      </c>
      <c r="C35" s="28" t="s">
        <v>101</v>
      </c>
      <c r="D35" s="41" t="s">
        <v>8</v>
      </c>
      <c r="E35" s="29">
        <v>44</v>
      </c>
      <c r="F35" s="29">
        <v>32</v>
      </c>
      <c r="G35" s="30">
        <v>52.634</v>
      </c>
      <c r="H35" s="41" t="s">
        <v>155</v>
      </c>
      <c r="I35" s="29">
        <v>1</v>
      </c>
      <c r="J35" s="29">
        <v>6</v>
      </c>
      <c r="K35" s="30">
        <v>15.019</v>
      </c>
      <c r="L35" s="57">
        <v>1058.3707729772725</v>
      </c>
      <c r="M35" s="57">
        <v>365.0394526756428</v>
      </c>
      <c r="N35" s="31">
        <v>52.104</v>
      </c>
      <c r="O35" s="47">
        <f t="shared" si="1"/>
        <v>170.94280320000001</v>
      </c>
      <c r="P35" s="61">
        <f t="shared" si="2"/>
        <v>-3456.8707729772723</v>
      </c>
      <c r="Q35" s="61">
        <f t="shared" si="3"/>
        <v>-365.0394526756428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s="6" customFormat="1" ht="15.75" customHeight="1">
      <c r="A36" s="39">
        <v>30</v>
      </c>
      <c r="B36" s="27" t="s">
        <v>51</v>
      </c>
      <c r="C36" s="28" t="s">
        <v>102</v>
      </c>
      <c r="D36" s="41" t="s">
        <v>8</v>
      </c>
      <c r="E36" s="29">
        <v>44</v>
      </c>
      <c r="F36" s="29">
        <v>32</v>
      </c>
      <c r="G36" s="30">
        <v>58.418</v>
      </c>
      <c r="H36" s="41" t="s">
        <v>155</v>
      </c>
      <c r="I36" s="29">
        <v>1</v>
      </c>
      <c r="J36" s="29">
        <v>6</v>
      </c>
      <c r="K36" s="30">
        <v>7.664</v>
      </c>
      <c r="L36" s="57">
        <v>1292.2199767710179</v>
      </c>
      <c r="M36" s="57">
        <v>424.60117146297546</v>
      </c>
      <c r="N36" s="31">
        <v>40.447</v>
      </c>
      <c r="O36" s="47">
        <f t="shared" si="1"/>
        <v>132.6985176</v>
      </c>
      <c r="P36" s="61">
        <f t="shared" si="2"/>
        <v>-3690.719976771018</v>
      </c>
      <c r="Q36" s="61">
        <f t="shared" si="3"/>
        <v>-424.60117146297546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s="6" customFormat="1" ht="15.75" customHeight="1">
      <c r="A37" s="39">
        <v>31</v>
      </c>
      <c r="B37" s="27" t="s">
        <v>51</v>
      </c>
      <c r="C37" s="28" t="s">
        <v>103</v>
      </c>
      <c r="D37" s="41" t="s">
        <v>8</v>
      </c>
      <c r="E37" s="29">
        <v>44</v>
      </c>
      <c r="F37" s="29">
        <v>32</v>
      </c>
      <c r="G37" s="30">
        <v>56.731</v>
      </c>
      <c r="H37" s="41" t="s">
        <v>155</v>
      </c>
      <c r="I37" s="29">
        <v>1</v>
      </c>
      <c r="J37" s="29">
        <v>6</v>
      </c>
      <c r="K37" s="30">
        <v>6.086</v>
      </c>
      <c r="L37" s="57">
        <v>1292.6063359549032</v>
      </c>
      <c r="M37" s="57">
        <v>361.9553191947639</v>
      </c>
      <c r="N37" s="31">
        <v>40.447</v>
      </c>
      <c r="O37" s="47">
        <f t="shared" si="1"/>
        <v>132.6985176</v>
      </c>
      <c r="P37" s="61">
        <f t="shared" si="2"/>
        <v>-3691.1063359549034</v>
      </c>
      <c r="Q37" s="61">
        <f t="shared" si="3"/>
        <v>-361.9553191947639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s="6" customFormat="1" ht="15.75" customHeight="1">
      <c r="A38" s="49">
        <v>32</v>
      </c>
      <c r="B38" s="27" t="s">
        <v>51</v>
      </c>
      <c r="C38" s="28" t="s">
        <v>104</v>
      </c>
      <c r="D38" s="41" t="s">
        <v>8</v>
      </c>
      <c r="E38" s="29">
        <v>44</v>
      </c>
      <c r="F38" s="29">
        <v>32</v>
      </c>
      <c r="G38" s="30">
        <v>55.749</v>
      </c>
      <c r="H38" s="41" t="s">
        <v>155</v>
      </c>
      <c r="I38" s="29">
        <v>1</v>
      </c>
      <c r="J38" s="29">
        <v>6</v>
      </c>
      <c r="K38" s="30">
        <v>8.189</v>
      </c>
      <c r="L38" s="57">
        <v>1237.15705139197</v>
      </c>
      <c r="M38" s="57">
        <v>362.21379358041554</v>
      </c>
      <c r="N38" s="31">
        <v>40.447</v>
      </c>
      <c r="O38" s="47">
        <f t="shared" si="1"/>
        <v>132.6985176</v>
      </c>
      <c r="P38" s="61">
        <f t="shared" si="2"/>
        <v>-3635.65705139197</v>
      </c>
      <c r="Q38" s="61">
        <f t="shared" si="3"/>
        <v>-362.21379358041554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s="6" customFormat="1" ht="15.75" customHeight="1">
      <c r="A39" s="39">
        <v>33</v>
      </c>
      <c r="B39" s="27" t="s">
        <v>51</v>
      </c>
      <c r="C39" s="28" t="s">
        <v>105</v>
      </c>
      <c r="D39" s="41" t="s">
        <v>8</v>
      </c>
      <c r="E39" s="29">
        <v>44</v>
      </c>
      <c r="F39" s="29">
        <v>32</v>
      </c>
      <c r="G39" s="30">
        <v>57.46</v>
      </c>
      <c r="H39" s="41" t="s">
        <v>155</v>
      </c>
      <c r="I39" s="29">
        <v>1</v>
      </c>
      <c r="J39" s="29">
        <v>6</v>
      </c>
      <c r="K39" s="30">
        <v>9.716</v>
      </c>
      <c r="L39" s="57">
        <v>1238.1079311085425</v>
      </c>
      <c r="M39" s="57">
        <v>424.86052497721437</v>
      </c>
      <c r="N39" s="31">
        <v>40.447</v>
      </c>
      <c r="O39" s="47">
        <f t="shared" si="1"/>
        <v>132.6985176</v>
      </c>
      <c r="P39" s="61">
        <f t="shared" si="2"/>
        <v>-3636.6079311085423</v>
      </c>
      <c r="Q39" s="61">
        <f t="shared" si="3"/>
        <v>-424.86052497721437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s="6" customFormat="1" ht="15.75" customHeight="1">
      <c r="A40" s="39">
        <v>34</v>
      </c>
      <c r="B40" s="27" t="s">
        <v>52</v>
      </c>
      <c r="C40" s="28" t="s">
        <v>106</v>
      </c>
      <c r="D40" s="41" t="s">
        <v>8</v>
      </c>
      <c r="E40" s="29">
        <v>44</v>
      </c>
      <c r="F40" s="29">
        <v>32</v>
      </c>
      <c r="G40" s="30">
        <v>56.023</v>
      </c>
      <c r="H40" s="41" t="s">
        <v>155</v>
      </c>
      <c r="I40" s="29">
        <v>1</v>
      </c>
      <c r="J40" s="29">
        <v>6</v>
      </c>
      <c r="K40" s="30">
        <v>13.827</v>
      </c>
      <c r="L40" s="57">
        <v>1137.9614335158324</v>
      </c>
      <c r="M40" s="57">
        <v>437.824732996887</v>
      </c>
      <c r="N40" s="31">
        <v>41.489</v>
      </c>
      <c r="O40" s="47">
        <f t="shared" si="1"/>
        <v>136.1171112</v>
      </c>
      <c r="P40" s="61">
        <f t="shared" si="2"/>
        <v>-3536.461433515832</v>
      </c>
      <c r="Q40" s="61">
        <f t="shared" si="3"/>
        <v>-437.824732996887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s="6" customFormat="1" ht="15.75" customHeight="1">
      <c r="A41" s="49">
        <v>35</v>
      </c>
      <c r="B41" s="27" t="s">
        <v>52</v>
      </c>
      <c r="C41" s="28" t="s">
        <v>107</v>
      </c>
      <c r="D41" s="41" t="s">
        <v>8</v>
      </c>
      <c r="E41" s="29">
        <v>44</v>
      </c>
      <c r="F41" s="29">
        <v>32</v>
      </c>
      <c r="G41" s="30">
        <v>54.004</v>
      </c>
      <c r="H41" s="41" t="s">
        <v>155</v>
      </c>
      <c r="I41" s="29">
        <v>1</v>
      </c>
      <c r="J41" s="29">
        <v>6</v>
      </c>
      <c r="K41" s="30">
        <v>11.924</v>
      </c>
      <c r="L41" s="57">
        <v>1138.6702842621964</v>
      </c>
      <c r="M41" s="57">
        <v>362.68306741248534</v>
      </c>
      <c r="N41" s="31">
        <v>41.489</v>
      </c>
      <c r="O41" s="47">
        <f t="shared" si="1"/>
        <v>136.1171112</v>
      </c>
      <c r="P41" s="61">
        <f t="shared" si="2"/>
        <v>-3537.170284262196</v>
      </c>
      <c r="Q41" s="61">
        <f t="shared" si="3"/>
        <v>-362.68306741248534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s="6" customFormat="1" ht="15.75" customHeight="1">
      <c r="A42" s="39">
        <v>36</v>
      </c>
      <c r="B42" s="27" t="s">
        <v>52</v>
      </c>
      <c r="C42" s="28" t="s">
        <v>108</v>
      </c>
      <c r="D42" s="41" t="s">
        <v>8</v>
      </c>
      <c r="E42" s="29">
        <v>44</v>
      </c>
      <c r="F42" s="29">
        <v>32</v>
      </c>
      <c r="G42" s="30">
        <v>52.641</v>
      </c>
      <c r="H42" s="41" t="s">
        <v>155</v>
      </c>
      <c r="I42" s="29">
        <v>1</v>
      </c>
      <c r="J42" s="29">
        <v>6</v>
      </c>
      <c r="K42" s="30">
        <v>14.829</v>
      </c>
      <c r="L42" s="57">
        <v>1061.9866627213753</v>
      </c>
      <c r="M42" s="57">
        <v>362.9042942021961</v>
      </c>
      <c r="N42" s="31">
        <v>41.489</v>
      </c>
      <c r="O42" s="47">
        <f t="shared" si="1"/>
        <v>136.1171112</v>
      </c>
      <c r="P42" s="61">
        <f t="shared" si="2"/>
        <v>-3460.486662721375</v>
      </c>
      <c r="Q42" s="61">
        <f t="shared" si="3"/>
        <v>-362.9042942021961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s="6" customFormat="1" ht="15.75" customHeight="1">
      <c r="A43" s="39">
        <v>37</v>
      </c>
      <c r="B43" s="27" t="s">
        <v>52</v>
      </c>
      <c r="C43" s="28" t="s">
        <v>109</v>
      </c>
      <c r="D43" s="41" t="s">
        <v>8</v>
      </c>
      <c r="E43" s="29">
        <v>44</v>
      </c>
      <c r="F43" s="29">
        <v>32</v>
      </c>
      <c r="G43" s="30">
        <v>54.697</v>
      </c>
      <c r="H43" s="41" t="s">
        <v>155</v>
      </c>
      <c r="I43" s="29">
        <v>1</v>
      </c>
      <c r="J43" s="29">
        <v>6</v>
      </c>
      <c r="K43" s="30">
        <v>16.659</v>
      </c>
      <c r="L43" s="57">
        <v>1063.2334330948777</v>
      </c>
      <c r="M43" s="57">
        <v>438.12048719886775</v>
      </c>
      <c r="N43" s="31">
        <v>41.489</v>
      </c>
      <c r="O43" s="47">
        <f t="shared" si="1"/>
        <v>136.1171112</v>
      </c>
      <c r="P43" s="61">
        <f t="shared" si="2"/>
        <v>-3461.733433094878</v>
      </c>
      <c r="Q43" s="61">
        <f t="shared" si="3"/>
        <v>-438.12048719886775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s="6" customFormat="1" ht="15.75" customHeight="1">
      <c r="A44" s="49">
        <v>38</v>
      </c>
      <c r="B44" s="27" t="s">
        <v>53</v>
      </c>
      <c r="C44" s="28" t="s">
        <v>110</v>
      </c>
      <c r="D44" s="41" t="s">
        <v>8</v>
      </c>
      <c r="E44" s="29">
        <v>44</v>
      </c>
      <c r="F44" s="29">
        <v>32</v>
      </c>
      <c r="G44" s="30">
        <v>35.727</v>
      </c>
      <c r="H44" s="41" t="s">
        <v>155</v>
      </c>
      <c r="I44" s="29">
        <v>1</v>
      </c>
      <c r="J44" s="29">
        <v>6</v>
      </c>
      <c r="K44" s="30">
        <v>43.683</v>
      </c>
      <c r="L44" s="57">
        <v>242.79471801298394</v>
      </c>
      <c r="M44" s="57">
        <v>278.0864704444796</v>
      </c>
      <c r="N44" s="31">
        <v>36.09</v>
      </c>
      <c r="O44" s="47">
        <f t="shared" si="1"/>
        <v>118.40407200000001</v>
      </c>
      <c r="P44" s="61">
        <f t="shared" si="2"/>
        <v>-2641.294718012984</v>
      </c>
      <c r="Q44" s="61">
        <f t="shared" si="3"/>
        <v>-278.0864704444796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s="6" customFormat="1" ht="15.75" customHeight="1">
      <c r="A45" s="39">
        <v>39</v>
      </c>
      <c r="B45" s="27" t="s">
        <v>53</v>
      </c>
      <c r="C45" s="28" t="s">
        <v>111</v>
      </c>
      <c r="D45" s="41" t="s">
        <v>8</v>
      </c>
      <c r="E45" s="29">
        <v>44</v>
      </c>
      <c r="F45" s="29">
        <v>32</v>
      </c>
      <c r="G45" s="30">
        <v>35.359</v>
      </c>
      <c r="H45" s="41" t="s">
        <v>155</v>
      </c>
      <c r="I45" s="29">
        <v>1</v>
      </c>
      <c r="J45" s="29">
        <v>6</v>
      </c>
      <c r="K45" s="30">
        <v>43.15</v>
      </c>
      <c r="L45" s="57">
        <v>246.36218619618302</v>
      </c>
      <c r="M45" s="57">
        <v>262.12884347404196</v>
      </c>
      <c r="N45" s="31">
        <v>36.09</v>
      </c>
      <c r="O45" s="47">
        <f t="shared" si="1"/>
        <v>118.40407200000001</v>
      </c>
      <c r="P45" s="61">
        <f t="shared" si="2"/>
        <v>-2644.862186196183</v>
      </c>
      <c r="Q45" s="61">
        <f t="shared" si="3"/>
        <v>-262.12884347404196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s="6" customFormat="1" ht="15.75" customHeight="1">
      <c r="A46" s="39">
        <v>40</v>
      </c>
      <c r="B46" s="27" t="s">
        <v>53</v>
      </c>
      <c r="C46" s="28" t="s">
        <v>112</v>
      </c>
      <c r="D46" s="41" t="s">
        <v>8</v>
      </c>
      <c r="E46" s="29">
        <v>44</v>
      </c>
      <c r="F46" s="29">
        <v>32</v>
      </c>
      <c r="G46" s="30">
        <v>34.397</v>
      </c>
      <c r="H46" s="41" t="s">
        <v>155</v>
      </c>
      <c r="I46" s="29">
        <v>1</v>
      </c>
      <c r="J46" s="29">
        <v>6</v>
      </c>
      <c r="K46" s="30">
        <v>44.097</v>
      </c>
      <c r="L46" s="57">
        <v>212.53609664112778</v>
      </c>
      <c r="M46" s="57">
        <v>248.85274171969144</v>
      </c>
      <c r="N46" s="31">
        <v>36.09</v>
      </c>
      <c r="O46" s="47">
        <f t="shared" si="1"/>
        <v>118.40407200000001</v>
      </c>
      <c r="P46" s="61">
        <f t="shared" si="2"/>
        <v>-2611.0360966411276</v>
      </c>
      <c r="Q46" s="61">
        <f t="shared" si="3"/>
        <v>-248.85274171969144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s="6" customFormat="1" ht="15.75" customHeight="1">
      <c r="A47" s="49">
        <v>41</v>
      </c>
      <c r="B47" s="27" t="s">
        <v>53</v>
      </c>
      <c r="C47" s="28" t="s">
        <v>113</v>
      </c>
      <c r="D47" s="41" t="s">
        <v>8</v>
      </c>
      <c r="E47" s="29">
        <v>44</v>
      </c>
      <c r="F47" s="29">
        <v>32</v>
      </c>
      <c r="G47" s="30">
        <v>34.702</v>
      </c>
      <c r="H47" s="41" t="s">
        <v>155</v>
      </c>
      <c r="I47" s="29">
        <v>1</v>
      </c>
      <c r="J47" s="29">
        <v>6</v>
      </c>
      <c r="K47" s="30">
        <v>44.7</v>
      </c>
      <c r="L47" s="57">
        <v>206.64051046789038</v>
      </c>
      <c r="M47" s="57">
        <v>264.05697700129355</v>
      </c>
      <c r="N47" s="31">
        <v>36.09</v>
      </c>
      <c r="O47" s="47">
        <f t="shared" si="1"/>
        <v>118.40407200000001</v>
      </c>
      <c r="P47" s="61">
        <f t="shared" si="2"/>
        <v>-2605.14051046789</v>
      </c>
      <c r="Q47" s="61">
        <f t="shared" si="3"/>
        <v>-264.05697700129355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s="6" customFormat="1" ht="15.75" customHeight="1">
      <c r="A48" s="39">
        <v>42</v>
      </c>
      <c r="B48" s="27" t="s">
        <v>54</v>
      </c>
      <c r="C48" s="28" t="s">
        <v>114</v>
      </c>
      <c r="D48" s="41" t="s">
        <v>8</v>
      </c>
      <c r="E48" s="29">
        <v>44</v>
      </c>
      <c r="F48" s="29">
        <v>32</v>
      </c>
      <c r="G48" s="30">
        <v>37.033</v>
      </c>
      <c r="H48" s="41" t="s">
        <v>155</v>
      </c>
      <c r="I48" s="29">
        <v>1</v>
      </c>
      <c r="J48" s="29">
        <v>6</v>
      </c>
      <c r="K48" s="30">
        <v>45.167</v>
      </c>
      <c r="L48" s="57">
        <v>237.68006201785403</v>
      </c>
      <c r="M48" s="57">
        <v>329.7838903009558</v>
      </c>
      <c r="N48" s="31">
        <v>34.378</v>
      </c>
      <c r="O48" s="47">
        <f t="shared" si="1"/>
        <v>112.7873424</v>
      </c>
      <c r="P48" s="61">
        <f t="shared" si="2"/>
        <v>-2636.180062017854</v>
      </c>
      <c r="Q48" s="61">
        <f t="shared" si="3"/>
        <v>-329.7838903009558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s="6" customFormat="1" ht="15.75" customHeight="1">
      <c r="A49" s="39">
        <v>43</v>
      </c>
      <c r="B49" s="27" t="s">
        <v>54</v>
      </c>
      <c r="C49" s="28" t="s">
        <v>115</v>
      </c>
      <c r="D49" s="41" t="s">
        <v>8</v>
      </c>
      <c r="E49" s="29">
        <v>44</v>
      </c>
      <c r="F49" s="29">
        <v>32</v>
      </c>
      <c r="G49" s="30">
        <v>36.956</v>
      </c>
      <c r="H49" s="41" t="s">
        <v>155</v>
      </c>
      <c r="I49" s="29">
        <v>1</v>
      </c>
      <c r="J49" s="29">
        <v>6</v>
      </c>
      <c r="K49" s="30">
        <v>44.648</v>
      </c>
      <c r="L49" s="57">
        <v>245.91169762510827</v>
      </c>
      <c r="M49" s="57">
        <v>321.4738944173778</v>
      </c>
      <c r="N49" s="31">
        <v>34.378</v>
      </c>
      <c r="O49" s="47">
        <f t="shared" si="1"/>
        <v>112.7873424</v>
      </c>
      <c r="P49" s="61">
        <f t="shared" si="2"/>
        <v>-2644.4116976251084</v>
      </c>
      <c r="Q49" s="61">
        <f t="shared" si="3"/>
        <v>-321.4738944173778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s="6" customFormat="1" ht="15.75" customHeight="1">
      <c r="A50" s="49">
        <v>44</v>
      </c>
      <c r="B50" s="27" t="s">
        <v>54</v>
      </c>
      <c r="C50" s="28" t="s">
        <v>116</v>
      </c>
      <c r="D50" s="41" t="s">
        <v>8</v>
      </c>
      <c r="E50" s="29">
        <v>44</v>
      </c>
      <c r="F50" s="29">
        <v>32</v>
      </c>
      <c r="G50" s="30">
        <v>35.859</v>
      </c>
      <c r="H50" s="41" t="s">
        <v>155</v>
      </c>
      <c r="I50" s="29">
        <v>1</v>
      </c>
      <c r="J50" s="29">
        <v>6</v>
      </c>
      <c r="K50" s="30">
        <v>44.716</v>
      </c>
      <c r="L50" s="57">
        <v>226.0085323961089</v>
      </c>
      <c r="M50" s="57">
        <v>294.0393872787581</v>
      </c>
      <c r="N50" s="31">
        <v>34.378</v>
      </c>
      <c r="O50" s="47">
        <f t="shared" si="1"/>
        <v>112.7873424</v>
      </c>
      <c r="P50" s="61">
        <f t="shared" si="2"/>
        <v>-2624.508532396109</v>
      </c>
      <c r="Q50" s="61">
        <f t="shared" si="3"/>
        <v>-294.0393872787581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s="6" customFormat="1" ht="15.75" customHeight="1">
      <c r="A51" s="39">
        <v>45</v>
      </c>
      <c r="B51" s="27" t="s">
        <v>54</v>
      </c>
      <c r="C51" s="28" t="s">
        <v>117</v>
      </c>
      <c r="D51" s="41" t="s">
        <v>8</v>
      </c>
      <c r="E51" s="29">
        <v>44</v>
      </c>
      <c r="F51" s="29">
        <v>32</v>
      </c>
      <c r="G51" s="30">
        <v>35.972</v>
      </c>
      <c r="H51" s="41" t="s">
        <v>155</v>
      </c>
      <c r="I51" s="29">
        <v>1</v>
      </c>
      <c r="J51" s="29">
        <v>6</v>
      </c>
      <c r="K51" s="30">
        <v>45.473</v>
      </c>
      <c r="L51" s="57">
        <v>213.9864983655239</v>
      </c>
      <c r="M51" s="57">
        <v>306.1690004598172</v>
      </c>
      <c r="N51" s="31">
        <v>34.378</v>
      </c>
      <c r="O51" s="47">
        <f t="shared" si="1"/>
        <v>112.7873424</v>
      </c>
      <c r="P51" s="61">
        <f t="shared" si="2"/>
        <v>-2612.486498365524</v>
      </c>
      <c r="Q51" s="61">
        <f t="shared" si="3"/>
        <v>-306.1690004598172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s="6" customFormat="1" ht="15.75" customHeight="1">
      <c r="A52" s="39">
        <v>46</v>
      </c>
      <c r="B52" s="27" t="s">
        <v>55</v>
      </c>
      <c r="C52" s="28" t="s">
        <v>118</v>
      </c>
      <c r="D52" s="41" t="s">
        <v>8</v>
      </c>
      <c r="E52" s="29">
        <v>44</v>
      </c>
      <c r="F52" s="29">
        <v>32</v>
      </c>
      <c r="G52" s="30">
        <v>36.187</v>
      </c>
      <c r="H52" s="41" t="s">
        <v>155</v>
      </c>
      <c r="I52" s="29">
        <v>1</v>
      </c>
      <c r="J52" s="29">
        <v>6</v>
      </c>
      <c r="K52" s="30">
        <v>44.036</v>
      </c>
      <c r="L52" s="57">
        <v>244.1001571630055</v>
      </c>
      <c r="M52" s="57">
        <v>294.2211049025276</v>
      </c>
      <c r="N52" s="31">
        <v>41.121</v>
      </c>
      <c r="O52" s="47">
        <f t="shared" si="1"/>
        <v>134.9097768</v>
      </c>
      <c r="P52" s="61">
        <f t="shared" si="2"/>
        <v>-2642.6001571630054</v>
      </c>
      <c r="Q52" s="61">
        <f t="shared" si="3"/>
        <v>-294.2211049025276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s="6" customFormat="1" ht="15.75" customHeight="1">
      <c r="A53" s="49">
        <v>47</v>
      </c>
      <c r="B53" s="27" t="s">
        <v>56</v>
      </c>
      <c r="C53" s="28" t="s">
        <v>119</v>
      </c>
      <c r="D53" s="41" t="s">
        <v>8</v>
      </c>
      <c r="E53" s="29">
        <v>44</v>
      </c>
      <c r="F53" s="29">
        <v>32</v>
      </c>
      <c r="G53" s="30">
        <v>24.739</v>
      </c>
      <c r="H53" s="41" t="s">
        <v>155</v>
      </c>
      <c r="I53" s="29">
        <v>1</v>
      </c>
      <c r="J53" s="29">
        <v>6</v>
      </c>
      <c r="K53" s="30">
        <v>56.409</v>
      </c>
      <c r="L53" s="57">
        <v>-178.52152044208964</v>
      </c>
      <c r="M53" s="57">
        <v>149.8254572274431</v>
      </c>
      <c r="N53" s="31">
        <v>32.49</v>
      </c>
      <c r="O53" s="47">
        <f t="shared" si="1"/>
        <v>106.59319200000002</v>
      </c>
      <c r="P53" s="61">
        <f t="shared" si="2"/>
        <v>-2219.9784795579103</v>
      </c>
      <c r="Q53" s="61">
        <f t="shared" si="3"/>
        <v>-149.8254572274431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s="6" customFormat="1" ht="15.75" customHeight="1">
      <c r="A54" s="39">
        <v>48</v>
      </c>
      <c r="B54" s="27" t="s">
        <v>57</v>
      </c>
      <c r="C54" s="28" t="s">
        <v>120</v>
      </c>
      <c r="D54" s="41" t="s">
        <v>8</v>
      </c>
      <c r="E54" s="29">
        <v>44</v>
      </c>
      <c r="F54" s="29">
        <v>32</v>
      </c>
      <c r="G54" s="30">
        <v>27.29</v>
      </c>
      <c r="H54" s="41" t="s">
        <v>155</v>
      </c>
      <c r="I54" s="29">
        <v>1</v>
      </c>
      <c r="J54" s="29">
        <v>7</v>
      </c>
      <c r="K54" s="30">
        <v>8.132</v>
      </c>
      <c r="L54" s="57">
        <v>-351.1083810248954</v>
      </c>
      <c r="M54" s="57">
        <v>358.1309254791329</v>
      </c>
      <c r="N54" s="31">
        <v>45.13</v>
      </c>
      <c r="O54" s="47">
        <f t="shared" si="1"/>
        <v>148.06250400000002</v>
      </c>
      <c r="P54" s="61">
        <f t="shared" si="2"/>
        <v>-2047.3916189751046</v>
      </c>
      <c r="Q54" s="61">
        <f t="shared" si="3"/>
        <v>-358.1309254791329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s="6" customFormat="1" ht="15.75" customHeight="1">
      <c r="A55" s="39">
        <v>49</v>
      </c>
      <c r="B55" s="27" t="s">
        <v>57</v>
      </c>
      <c r="C55" s="28" t="s">
        <v>121</v>
      </c>
      <c r="D55" s="41" t="s">
        <v>8</v>
      </c>
      <c r="E55" s="29">
        <v>44</v>
      </c>
      <c r="F55" s="29">
        <v>32</v>
      </c>
      <c r="G55" s="30">
        <v>32.271</v>
      </c>
      <c r="H55" s="41" t="s">
        <v>155</v>
      </c>
      <c r="I55" s="29">
        <v>1</v>
      </c>
      <c r="J55" s="29">
        <v>6</v>
      </c>
      <c r="K55" s="30">
        <v>57.969</v>
      </c>
      <c r="L55" s="57">
        <v>-79.16572322113147</v>
      </c>
      <c r="M55" s="57">
        <v>362.8207123650721</v>
      </c>
      <c r="N55" s="31">
        <v>45.13</v>
      </c>
      <c r="O55" s="47">
        <f t="shared" si="1"/>
        <v>148.06250400000002</v>
      </c>
      <c r="P55" s="61">
        <f t="shared" si="2"/>
        <v>-2319.3342767788686</v>
      </c>
      <c r="Q55" s="61">
        <f t="shared" si="3"/>
        <v>-362.8207123650721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s="6" customFormat="1" ht="15.75" customHeight="1">
      <c r="A56" s="49">
        <v>50</v>
      </c>
      <c r="B56" s="27" t="s">
        <v>58</v>
      </c>
      <c r="C56" s="28" t="s">
        <v>122</v>
      </c>
      <c r="D56" s="41" t="s">
        <v>8</v>
      </c>
      <c r="E56" s="29">
        <v>44</v>
      </c>
      <c r="F56" s="29">
        <v>32</v>
      </c>
      <c r="G56" s="30">
        <v>25.294</v>
      </c>
      <c r="H56" s="41" t="s">
        <v>155</v>
      </c>
      <c r="I56" s="29">
        <v>1</v>
      </c>
      <c r="J56" s="29">
        <v>7</v>
      </c>
      <c r="K56" s="30">
        <v>15.503</v>
      </c>
      <c r="L56" s="57">
        <v>-520.8425400142477</v>
      </c>
      <c r="M56" s="57">
        <v>396.4063564787359</v>
      </c>
      <c r="N56" s="31">
        <v>51.465</v>
      </c>
      <c r="O56" s="47">
        <f t="shared" si="1"/>
        <v>168.84637200000003</v>
      </c>
      <c r="P56" s="61">
        <f t="shared" si="2"/>
        <v>-1877.6574599857522</v>
      </c>
      <c r="Q56" s="61">
        <f t="shared" si="3"/>
        <v>-396.4063564787359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s="6" customFormat="1" ht="15.75" customHeight="1">
      <c r="A57" s="39">
        <v>51</v>
      </c>
      <c r="B57" s="27" t="s">
        <v>58</v>
      </c>
      <c r="C57" s="28" t="s">
        <v>123</v>
      </c>
      <c r="D57" s="41" t="s">
        <v>8</v>
      </c>
      <c r="E57" s="29">
        <v>44</v>
      </c>
      <c r="F57" s="29">
        <v>32</v>
      </c>
      <c r="G57" s="30">
        <v>24.676</v>
      </c>
      <c r="H57" s="41" t="s">
        <v>155</v>
      </c>
      <c r="I57" s="29">
        <v>1</v>
      </c>
      <c r="J57" s="29">
        <v>7</v>
      </c>
      <c r="K57" s="30">
        <v>13.28</v>
      </c>
      <c r="L57" s="57">
        <v>-490.4016196651303</v>
      </c>
      <c r="M57" s="57">
        <v>353.4494262867206</v>
      </c>
      <c r="N57" s="31">
        <v>51.465</v>
      </c>
      <c r="O57" s="47">
        <f t="shared" si="1"/>
        <v>168.84637200000003</v>
      </c>
      <c r="P57" s="61">
        <f t="shared" si="2"/>
        <v>-1908.0983803348697</v>
      </c>
      <c r="Q57" s="61">
        <f t="shared" si="3"/>
        <v>-353.4494262867206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s="6" customFormat="1" ht="15.75" customHeight="1">
      <c r="A58" s="39">
        <v>52</v>
      </c>
      <c r="B58" s="27" t="s">
        <v>58</v>
      </c>
      <c r="C58" s="28" t="s">
        <v>124</v>
      </c>
      <c r="D58" s="41" t="s">
        <v>8</v>
      </c>
      <c r="E58" s="29">
        <v>44</v>
      </c>
      <c r="F58" s="29">
        <v>32</v>
      </c>
      <c r="G58" s="30">
        <v>23.845</v>
      </c>
      <c r="H58" s="41" t="s">
        <v>155</v>
      </c>
      <c r="I58" s="29">
        <v>1</v>
      </c>
      <c r="J58" s="29">
        <v>7</v>
      </c>
      <c r="K58" s="30">
        <v>13.737</v>
      </c>
      <c r="L58" s="57">
        <v>-512.9589419954992</v>
      </c>
      <c r="M58" s="57">
        <v>337.585622002518</v>
      </c>
      <c r="N58" s="31">
        <v>51.465</v>
      </c>
      <c r="O58" s="47">
        <f t="shared" si="1"/>
        <v>168.84637200000003</v>
      </c>
      <c r="P58" s="61">
        <f t="shared" si="2"/>
        <v>-1885.5410580045009</v>
      </c>
      <c r="Q58" s="61">
        <f t="shared" si="3"/>
        <v>-337.585622002518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s="6" customFormat="1" ht="15.75" customHeight="1">
      <c r="A59" s="49">
        <v>53</v>
      </c>
      <c r="B59" s="27" t="s">
        <v>58</v>
      </c>
      <c r="C59" s="28" t="s">
        <v>125</v>
      </c>
      <c r="D59" s="41" t="s">
        <v>8</v>
      </c>
      <c r="E59" s="29">
        <v>44</v>
      </c>
      <c r="F59" s="29">
        <v>32</v>
      </c>
      <c r="G59" s="30">
        <v>24.446</v>
      </c>
      <c r="H59" s="41" t="s">
        <v>155</v>
      </c>
      <c r="I59" s="29">
        <v>1</v>
      </c>
      <c r="J59" s="29">
        <v>7</v>
      </c>
      <c r="K59" s="30">
        <v>15.982</v>
      </c>
      <c r="L59" s="57">
        <v>-544.092794672468</v>
      </c>
      <c r="M59" s="57">
        <v>380.38429123708283</v>
      </c>
      <c r="N59" s="31">
        <v>51.465</v>
      </c>
      <c r="O59" s="47">
        <f t="shared" si="1"/>
        <v>168.84637200000003</v>
      </c>
      <c r="P59" s="61">
        <f t="shared" si="2"/>
        <v>-1854.407205327532</v>
      </c>
      <c r="Q59" s="61">
        <f t="shared" si="3"/>
        <v>-380.38429123708283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s="6" customFormat="1" ht="15.75" customHeight="1">
      <c r="A60" s="39">
        <v>54</v>
      </c>
      <c r="B60" s="27" t="s">
        <v>59</v>
      </c>
      <c r="C60" s="28" t="s">
        <v>126</v>
      </c>
      <c r="D60" s="41" t="s">
        <v>8</v>
      </c>
      <c r="E60" s="29">
        <v>44</v>
      </c>
      <c r="F60" s="29">
        <v>32</v>
      </c>
      <c r="G60" s="30">
        <v>20.034</v>
      </c>
      <c r="H60" s="41" t="s">
        <v>155</v>
      </c>
      <c r="I60" s="29">
        <v>1</v>
      </c>
      <c r="J60" s="29">
        <v>7</v>
      </c>
      <c r="K60" s="30">
        <v>24.984</v>
      </c>
      <c r="L60" s="57">
        <v>-784.9819028956633</v>
      </c>
      <c r="M60" s="57">
        <v>376.2764479542431</v>
      </c>
      <c r="N60" s="31">
        <v>52.526</v>
      </c>
      <c r="O60" s="47">
        <f t="shared" si="1"/>
        <v>172.32730080000002</v>
      </c>
      <c r="P60" s="61">
        <f t="shared" si="2"/>
        <v>-1613.5180971043367</v>
      </c>
      <c r="Q60" s="61">
        <f t="shared" si="3"/>
        <v>-376.2764479542431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s="6" customFormat="1" ht="15.75" customHeight="1">
      <c r="A61" s="39">
        <v>55</v>
      </c>
      <c r="B61" s="27" t="s">
        <v>59</v>
      </c>
      <c r="C61" s="28" t="s">
        <v>127</v>
      </c>
      <c r="D61" s="41" t="s">
        <v>8</v>
      </c>
      <c r="E61" s="29">
        <v>44</v>
      </c>
      <c r="F61" s="29">
        <v>32</v>
      </c>
      <c r="G61" s="30">
        <v>18.839</v>
      </c>
      <c r="H61" s="41" t="s">
        <v>155</v>
      </c>
      <c r="I61" s="29">
        <v>1</v>
      </c>
      <c r="J61" s="29">
        <v>7</v>
      </c>
      <c r="K61" s="30">
        <v>21.467</v>
      </c>
      <c r="L61" s="57">
        <v>-740.5182567801448</v>
      </c>
      <c r="M61" s="57">
        <v>302.70399426769194</v>
      </c>
      <c r="N61" s="31">
        <v>52.526</v>
      </c>
      <c r="O61" s="47">
        <f t="shared" si="1"/>
        <v>172.32730080000002</v>
      </c>
      <c r="P61" s="61">
        <f t="shared" si="2"/>
        <v>-1657.9817432198552</v>
      </c>
      <c r="Q61" s="61">
        <f t="shared" si="3"/>
        <v>-302.70399426769194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s="6" customFormat="1" ht="15.75" customHeight="1">
      <c r="A62" s="49">
        <v>56</v>
      </c>
      <c r="B62" s="27" t="s">
        <v>59</v>
      </c>
      <c r="C62" s="28" t="s">
        <v>128</v>
      </c>
      <c r="D62" s="41" t="s">
        <v>8</v>
      </c>
      <c r="E62" s="29">
        <v>44</v>
      </c>
      <c r="F62" s="29">
        <v>32</v>
      </c>
      <c r="G62" s="30">
        <v>17.71</v>
      </c>
      <c r="H62" s="41" t="s">
        <v>155</v>
      </c>
      <c r="I62" s="29">
        <v>1</v>
      </c>
      <c r="J62" s="29">
        <v>7</v>
      </c>
      <c r="K62" s="30">
        <v>23.535</v>
      </c>
      <c r="L62" s="57">
        <v>-797.8185397728414</v>
      </c>
      <c r="M62" s="57">
        <v>298.75887110014315</v>
      </c>
      <c r="N62" s="31">
        <v>52.526</v>
      </c>
      <c r="O62" s="47">
        <f t="shared" si="1"/>
        <v>172.32730080000002</v>
      </c>
      <c r="P62" s="61">
        <f t="shared" si="2"/>
        <v>-1600.6814602271586</v>
      </c>
      <c r="Q62" s="61">
        <f t="shared" si="3"/>
        <v>-298.75887110014315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s="6" customFormat="1" ht="15.75" customHeight="1">
      <c r="A63" s="39">
        <v>57</v>
      </c>
      <c r="B63" s="27" t="s">
        <v>59</v>
      </c>
      <c r="C63" s="28" t="s">
        <v>129</v>
      </c>
      <c r="D63" s="41" t="s">
        <v>8</v>
      </c>
      <c r="E63" s="29">
        <v>44</v>
      </c>
      <c r="F63" s="29">
        <v>32</v>
      </c>
      <c r="G63" s="30">
        <v>18.491</v>
      </c>
      <c r="H63" s="41" t="s">
        <v>155</v>
      </c>
      <c r="I63" s="29">
        <v>1</v>
      </c>
      <c r="J63" s="29">
        <v>7</v>
      </c>
      <c r="K63" s="30">
        <v>25.896</v>
      </c>
      <c r="L63" s="57">
        <v>-828.0275463178285</v>
      </c>
      <c r="M63" s="57">
        <v>347.61113987861415</v>
      </c>
      <c r="N63" s="31">
        <v>52.526</v>
      </c>
      <c r="O63" s="47">
        <f t="shared" si="1"/>
        <v>172.32730080000002</v>
      </c>
      <c r="P63" s="61">
        <f t="shared" si="2"/>
        <v>-1570.4724536821714</v>
      </c>
      <c r="Q63" s="61">
        <f t="shared" si="3"/>
        <v>-347.61113987861415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s="6" customFormat="1" ht="15.75" customHeight="1">
      <c r="A64" s="39">
        <v>58</v>
      </c>
      <c r="B64" s="27" t="s">
        <v>60</v>
      </c>
      <c r="C64" s="28" t="s">
        <v>130</v>
      </c>
      <c r="D64" s="41" t="s">
        <v>8</v>
      </c>
      <c r="E64" s="29">
        <v>44</v>
      </c>
      <c r="F64" s="29">
        <v>32</v>
      </c>
      <c r="G64" s="30">
        <v>16.212</v>
      </c>
      <c r="H64" s="41" t="s">
        <v>155</v>
      </c>
      <c r="I64" s="29">
        <v>1</v>
      </c>
      <c r="J64" s="29">
        <v>7</v>
      </c>
      <c r="K64" s="30">
        <v>27.058</v>
      </c>
      <c r="L64" s="57">
        <v>-888.1960312258662</v>
      </c>
      <c r="M64" s="57">
        <v>303.0630609743581</v>
      </c>
      <c r="N64" s="31">
        <v>37.992</v>
      </c>
      <c r="O64" s="47">
        <f t="shared" si="1"/>
        <v>124.6441536</v>
      </c>
      <c r="P64" s="61">
        <f t="shared" si="2"/>
        <v>-1510.3039687741339</v>
      </c>
      <c r="Q64" s="61">
        <f t="shared" si="3"/>
        <v>-303.0630609743581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s="6" customFormat="1" ht="15.75" customHeight="1">
      <c r="A65" s="49">
        <v>59</v>
      </c>
      <c r="B65" s="27" t="s">
        <v>61</v>
      </c>
      <c r="C65" s="28" t="s">
        <v>131</v>
      </c>
      <c r="D65" s="41" t="s">
        <v>8</v>
      </c>
      <c r="E65" s="29">
        <v>44</v>
      </c>
      <c r="F65" s="29">
        <v>32</v>
      </c>
      <c r="G65" s="30">
        <v>21.739</v>
      </c>
      <c r="H65" s="41" t="s">
        <v>155</v>
      </c>
      <c r="I65" s="29">
        <v>1</v>
      </c>
      <c r="J65" s="29">
        <v>7</v>
      </c>
      <c r="K65" s="30">
        <v>28.426</v>
      </c>
      <c r="L65" s="57">
        <v>-819.377349053073</v>
      </c>
      <c r="M65" s="57">
        <v>462.0525124481198</v>
      </c>
      <c r="N65" s="31">
        <v>50.521</v>
      </c>
      <c r="O65" s="47">
        <f t="shared" si="1"/>
        <v>165.74929680000002</v>
      </c>
      <c r="P65" s="61">
        <f t="shared" si="2"/>
        <v>-1579.122650946927</v>
      </c>
      <c r="Q65" s="61">
        <f t="shared" si="3"/>
        <v>-462.0525124481198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s="6" customFormat="1" ht="15.75" customHeight="1">
      <c r="A66" s="39">
        <v>60</v>
      </c>
      <c r="B66" s="27" t="s">
        <v>62</v>
      </c>
      <c r="C66" s="28" t="s">
        <v>132</v>
      </c>
      <c r="D66" s="41" t="s">
        <v>8</v>
      </c>
      <c r="E66" s="29">
        <v>44</v>
      </c>
      <c r="F66" s="29">
        <v>32</v>
      </c>
      <c r="G66" s="30">
        <v>23.247</v>
      </c>
      <c r="H66" s="41" t="s">
        <v>155</v>
      </c>
      <c r="I66" s="29">
        <v>1</v>
      </c>
      <c r="J66" s="29">
        <v>7</v>
      </c>
      <c r="K66" s="30">
        <v>36.205</v>
      </c>
      <c r="L66" s="57">
        <v>-937.0339295355099</v>
      </c>
      <c r="M66" s="57">
        <v>595.5276149902842</v>
      </c>
      <c r="N66" s="31">
        <v>45.547</v>
      </c>
      <c r="O66" s="47">
        <f t="shared" si="1"/>
        <v>149.4305976</v>
      </c>
      <c r="P66" s="61">
        <f t="shared" si="2"/>
        <v>-1461.4660704644903</v>
      </c>
      <c r="Q66" s="61">
        <f t="shared" si="3"/>
        <v>-595.5276149902842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s="6" customFormat="1" ht="15.75" customHeight="1">
      <c r="A67" s="39">
        <v>61</v>
      </c>
      <c r="B67" s="27" t="s">
        <v>62</v>
      </c>
      <c r="C67" s="28" t="s">
        <v>133</v>
      </c>
      <c r="D67" s="41" t="s">
        <v>8</v>
      </c>
      <c r="E67" s="29">
        <v>44</v>
      </c>
      <c r="F67" s="29">
        <v>32</v>
      </c>
      <c r="G67" s="30">
        <v>22.552</v>
      </c>
      <c r="H67" s="41" t="s">
        <v>155</v>
      </c>
      <c r="I67" s="29">
        <v>1</v>
      </c>
      <c r="J67" s="29">
        <v>7</v>
      </c>
      <c r="K67" s="30">
        <v>33.831</v>
      </c>
      <c r="L67" s="57">
        <v>-905.109460506501</v>
      </c>
      <c r="M67" s="57">
        <v>548.76322775809</v>
      </c>
      <c r="N67" s="31">
        <v>45.547</v>
      </c>
      <c r="O67" s="47">
        <f t="shared" si="1"/>
        <v>149.4305976</v>
      </c>
      <c r="P67" s="61">
        <f t="shared" si="2"/>
        <v>-1493.390539493499</v>
      </c>
      <c r="Q67" s="61">
        <f t="shared" si="3"/>
        <v>-548.76322775809</v>
      </c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s="6" customFormat="1" ht="15.75" customHeight="1">
      <c r="A68" s="49">
        <v>62</v>
      </c>
      <c r="B68" s="27" t="s">
        <v>62</v>
      </c>
      <c r="C68" s="28" t="s">
        <v>134</v>
      </c>
      <c r="D68" s="41" t="s">
        <v>8</v>
      </c>
      <c r="E68" s="29">
        <v>44</v>
      </c>
      <c r="F68" s="29">
        <v>32</v>
      </c>
      <c r="G68" s="30">
        <v>20.229</v>
      </c>
      <c r="H68" s="41" t="s">
        <v>155</v>
      </c>
      <c r="I68" s="29">
        <v>1</v>
      </c>
      <c r="J68" s="29">
        <v>7</v>
      </c>
      <c r="K68" s="30">
        <v>35.166</v>
      </c>
      <c r="L68" s="57">
        <v>-969.2336895024636</v>
      </c>
      <c r="M68" s="57">
        <v>505.1581583773827</v>
      </c>
      <c r="N68" s="31">
        <v>45.547</v>
      </c>
      <c r="O68" s="47">
        <f t="shared" si="1"/>
        <v>149.4305976</v>
      </c>
      <c r="P68" s="61">
        <f t="shared" si="2"/>
        <v>-1429.2663104975363</v>
      </c>
      <c r="Q68" s="61">
        <f t="shared" si="3"/>
        <v>-505.1581583773827</v>
      </c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s="6" customFormat="1" ht="15.75" customHeight="1">
      <c r="A69" s="39">
        <v>63</v>
      </c>
      <c r="B69" s="27" t="s">
        <v>62</v>
      </c>
      <c r="C69" s="28" t="s">
        <v>135</v>
      </c>
      <c r="D69" s="41" t="s">
        <v>8</v>
      </c>
      <c r="E69" s="29">
        <v>44</v>
      </c>
      <c r="F69" s="29">
        <v>32</v>
      </c>
      <c r="G69" s="30">
        <v>20.918</v>
      </c>
      <c r="H69" s="41" t="s">
        <v>155</v>
      </c>
      <c r="I69" s="29">
        <v>1</v>
      </c>
      <c r="J69" s="29">
        <v>7</v>
      </c>
      <c r="K69" s="30">
        <v>37.539</v>
      </c>
      <c r="L69" s="57">
        <v>-1001.2340356691344</v>
      </c>
      <c r="M69" s="57">
        <v>551.7816340784005</v>
      </c>
      <c r="N69" s="31">
        <v>45.547</v>
      </c>
      <c r="O69" s="47">
        <f t="shared" si="1"/>
        <v>149.4305976</v>
      </c>
      <c r="P69" s="61">
        <f t="shared" si="2"/>
        <v>-1397.2659643308657</v>
      </c>
      <c r="Q69" s="61">
        <f t="shared" si="3"/>
        <v>-551.7816340784005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s="6" customFormat="1" ht="15.75" customHeight="1">
      <c r="A70" s="39">
        <v>64</v>
      </c>
      <c r="B70" s="27" t="s">
        <v>63</v>
      </c>
      <c r="C70" s="28" t="s">
        <v>136</v>
      </c>
      <c r="D70" s="41" t="s">
        <v>8</v>
      </c>
      <c r="E70" s="29">
        <v>44</v>
      </c>
      <c r="F70" s="29">
        <v>32</v>
      </c>
      <c r="G70" s="30">
        <v>5.767</v>
      </c>
      <c r="H70" s="41" t="s">
        <v>155</v>
      </c>
      <c r="I70" s="29">
        <v>1</v>
      </c>
      <c r="J70" s="29">
        <v>7</v>
      </c>
      <c r="K70" s="30">
        <v>34.668</v>
      </c>
      <c r="L70" s="57">
        <v>-1206.0890790205638</v>
      </c>
      <c r="M70" s="57">
        <v>126.61783277813436</v>
      </c>
      <c r="N70" s="31">
        <v>29.183</v>
      </c>
      <c r="O70" s="47">
        <f aca="true" t="shared" si="4" ref="O70:O90">$N70*3.2808</f>
        <v>95.7435864</v>
      </c>
      <c r="P70" s="61">
        <f t="shared" si="2"/>
        <v>-1192.4109209794362</v>
      </c>
      <c r="Q70" s="61">
        <f t="shared" si="3"/>
        <v>-126.61783277813436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s="6" customFormat="1" ht="15.75" customHeight="1">
      <c r="A71" s="49">
        <v>65</v>
      </c>
      <c r="B71" s="27" t="s">
        <v>63</v>
      </c>
      <c r="C71" s="28" t="s">
        <v>137</v>
      </c>
      <c r="D71" s="41" t="s">
        <v>8</v>
      </c>
      <c r="E71" s="29">
        <v>44</v>
      </c>
      <c r="F71" s="29">
        <v>32</v>
      </c>
      <c r="G71" s="30">
        <v>6.126</v>
      </c>
      <c r="H71" s="41" t="s">
        <v>155</v>
      </c>
      <c r="I71" s="29">
        <v>1</v>
      </c>
      <c r="J71" s="29">
        <v>7</v>
      </c>
      <c r="K71" s="30">
        <v>34.995</v>
      </c>
      <c r="L71" s="57">
        <v>-1205.991228491929</v>
      </c>
      <c r="M71" s="57">
        <v>139.84573157260385</v>
      </c>
      <c r="N71" s="31">
        <v>29.183</v>
      </c>
      <c r="O71" s="47">
        <f t="shared" si="4"/>
        <v>95.7435864</v>
      </c>
      <c r="P71" s="61">
        <f t="shared" si="2"/>
        <v>-1192.508771508071</v>
      </c>
      <c r="Q71" s="61">
        <f t="shared" si="3"/>
        <v>-139.84573157260385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s="63" customFormat="1" ht="15.75" customHeight="1">
      <c r="A72" s="67">
        <v>66</v>
      </c>
      <c r="B72" s="27" t="s">
        <v>162</v>
      </c>
      <c r="C72" s="28" t="s">
        <v>163</v>
      </c>
      <c r="D72" s="41" t="s">
        <v>8</v>
      </c>
      <c r="E72" s="29">
        <v>44</v>
      </c>
      <c r="F72" s="29">
        <v>32</v>
      </c>
      <c r="G72" s="30">
        <v>5.51</v>
      </c>
      <c r="H72" s="41" t="s">
        <v>155</v>
      </c>
      <c r="I72" s="29">
        <v>1</v>
      </c>
      <c r="J72" s="29">
        <v>7</v>
      </c>
      <c r="K72" s="30">
        <v>53.1</v>
      </c>
      <c r="L72" s="57">
        <v>-1550</v>
      </c>
      <c r="M72" s="57">
        <v>344.28</v>
      </c>
      <c r="N72" s="31">
        <v>57.28</v>
      </c>
      <c r="O72" s="47">
        <f t="shared" si="4"/>
        <v>187.924224</v>
      </c>
      <c r="P72" s="61">
        <f t="shared" si="2"/>
        <v>-848.5</v>
      </c>
      <c r="Q72" s="61">
        <f t="shared" si="3"/>
        <v>-344.28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s="6" customFormat="1" ht="15.75" customHeight="1">
      <c r="A73" s="54">
        <v>67</v>
      </c>
      <c r="B73" s="27" t="s">
        <v>64</v>
      </c>
      <c r="C73" s="28" t="s">
        <v>138</v>
      </c>
      <c r="D73" s="41" t="s">
        <v>8</v>
      </c>
      <c r="E73" s="29">
        <v>44</v>
      </c>
      <c r="F73" s="29">
        <v>32</v>
      </c>
      <c r="G73" s="30">
        <v>5.495</v>
      </c>
      <c r="H73" s="41" t="s">
        <v>155</v>
      </c>
      <c r="I73" s="29">
        <v>1</v>
      </c>
      <c r="J73" s="29">
        <v>7</v>
      </c>
      <c r="K73" s="30">
        <v>53.434</v>
      </c>
      <c r="L73" s="57">
        <v>-1556.4240150972128</v>
      </c>
      <c r="M73" s="57">
        <v>347.95465156801987</v>
      </c>
      <c r="N73" s="31">
        <v>45.409</v>
      </c>
      <c r="O73" s="47">
        <f t="shared" si="4"/>
        <v>148.9778472</v>
      </c>
      <c r="P73" s="61">
        <f aca="true" t="shared" si="5" ref="P73:P96">IF(L73&lt;&gt;"",-L73-$C$2,"")</f>
        <v>-842.0759849027872</v>
      </c>
      <c r="Q73" s="61">
        <f t="shared" si="3"/>
        <v>-347.95465156801987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s="6" customFormat="1" ht="15.75" customHeight="1">
      <c r="A74" s="39">
        <v>68</v>
      </c>
      <c r="B74" s="27" t="s">
        <v>64</v>
      </c>
      <c r="C74" s="28" t="s">
        <v>139</v>
      </c>
      <c r="D74" s="41" t="s">
        <v>8</v>
      </c>
      <c r="E74" s="29">
        <v>44</v>
      </c>
      <c r="F74" s="29">
        <v>32</v>
      </c>
      <c r="G74" s="30">
        <v>5.694</v>
      </c>
      <c r="H74" s="41" t="s">
        <v>155</v>
      </c>
      <c r="I74" s="29">
        <v>1</v>
      </c>
      <c r="J74" s="29">
        <v>7</v>
      </c>
      <c r="K74" s="30">
        <v>53.025</v>
      </c>
      <c r="L74" s="57">
        <v>-1545.5156875228201</v>
      </c>
      <c r="M74" s="57">
        <v>348.1103124388233</v>
      </c>
      <c r="N74" s="31">
        <v>45.409</v>
      </c>
      <c r="O74" s="47">
        <f t="shared" si="4"/>
        <v>148.9778472</v>
      </c>
      <c r="P74" s="61">
        <f t="shared" si="5"/>
        <v>-852.9843124771799</v>
      </c>
      <c r="Q74" s="61">
        <f t="shared" si="3"/>
        <v>-348.1103124388233</v>
      </c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s="6" customFormat="1" ht="15.75" customHeight="1">
      <c r="A75" s="39">
        <v>69</v>
      </c>
      <c r="B75" s="27" t="s">
        <v>56</v>
      </c>
      <c r="C75" s="28" t="s">
        <v>140</v>
      </c>
      <c r="D75" s="41" t="s">
        <v>8</v>
      </c>
      <c r="E75" s="29">
        <v>44</v>
      </c>
      <c r="F75" s="29">
        <v>32</v>
      </c>
      <c r="G75" s="30">
        <v>3.137</v>
      </c>
      <c r="H75" s="41" t="s">
        <v>155</v>
      </c>
      <c r="I75" s="29">
        <v>1</v>
      </c>
      <c r="J75" s="29">
        <v>7</v>
      </c>
      <c r="K75" s="30">
        <v>57.54</v>
      </c>
      <c r="L75" s="57">
        <v>-1672.1905085010692</v>
      </c>
      <c r="M75" s="57">
        <v>337.1954642727116</v>
      </c>
      <c r="N75" s="31">
        <v>30.568</v>
      </c>
      <c r="O75" s="47">
        <f t="shared" si="4"/>
        <v>100.28749440000001</v>
      </c>
      <c r="P75" s="61">
        <f t="shared" si="5"/>
        <v>-726.3094914989308</v>
      </c>
      <c r="Q75" s="61">
        <f t="shared" si="3"/>
        <v>-337.1954642727116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s="6" customFormat="1" ht="15.75" customHeight="1">
      <c r="A76" s="39">
        <v>70</v>
      </c>
      <c r="B76" s="27" t="s">
        <v>65</v>
      </c>
      <c r="C76" s="28" t="s">
        <v>141</v>
      </c>
      <c r="D76" s="41" t="s">
        <v>8</v>
      </c>
      <c r="E76" s="29">
        <v>44</v>
      </c>
      <c r="F76" s="29">
        <v>32</v>
      </c>
      <c r="G76" s="30">
        <v>28.253</v>
      </c>
      <c r="H76" s="41" t="s">
        <v>155</v>
      </c>
      <c r="I76" s="29">
        <v>1</v>
      </c>
      <c r="J76" s="29">
        <v>7</v>
      </c>
      <c r="K76" s="30">
        <v>54.581</v>
      </c>
      <c r="L76" s="57">
        <v>-1190.3820756011771</v>
      </c>
      <c r="M76" s="57">
        <v>948.0615916342995</v>
      </c>
      <c r="N76" s="31">
        <v>50.803</v>
      </c>
      <c r="O76" s="47">
        <f t="shared" si="4"/>
        <v>166.6744824</v>
      </c>
      <c r="P76" s="61">
        <f t="shared" si="5"/>
        <v>-1208.1179243988229</v>
      </c>
      <c r="Q76" s="61">
        <f t="shared" si="3"/>
        <v>-948.0615916342995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s="6" customFormat="1" ht="15.75" customHeight="1">
      <c r="A77" s="39">
        <v>71</v>
      </c>
      <c r="B77" s="27" t="s">
        <v>66</v>
      </c>
      <c r="C77" s="28" t="s">
        <v>142</v>
      </c>
      <c r="D77" s="41" t="s">
        <v>8</v>
      </c>
      <c r="E77" s="29">
        <v>44</v>
      </c>
      <c r="F77" s="29">
        <v>32</v>
      </c>
      <c r="G77" s="30">
        <v>28.468</v>
      </c>
      <c r="H77" s="41" t="s">
        <v>155</v>
      </c>
      <c r="I77" s="29">
        <v>1</v>
      </c>
      <c r="J77" s="29">
        <v>8</v>
      </c>
      <c r="K77" s="30">
        <v>6.651</v>
      </c>
      <c r="L77" s="57">
        <v>-1409.046862341231</v>
      </c>
      <c r="M77" s="57">
        <v>1100.4680727689697</v>
      </c>
      <c r="N77" s="31">
        <v>47.905</v>
      </c>
      <c r="O77" s="47">
        <f t="shared" si="4"/>
        <v>157.16672400000002</v>
      </c>
      <c r="P77" s="61">
        <f t="shared" si="5"/>
        <v>-989.453137658769</v>
      </c>
      <c r="Q77" s="61">
        <f t="shared" si="3"/>
        <v>-1100.4680727689697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s="6" customFormat="1" ht="15.75" customHeight="1">
      <c r="A78" s="39">
        <v>72</v>
      </c>
      <c r="B78" s="27" t="s">
        <v>56</v>
      </c>
      <c r="C78" s="28" t="s">
        <v>143</v>
      </c>
      <c r="D78" s="41" t="s">
        <v>8</v>
      </c>
      <c r="E78" s="29">
        <v>44</v>
      </c>
      <c r="F78" s="29">
        <v>31</v>
      </c>
      <c r="G78" s="30">
        <v>47.797</v>
      </c>
      <c r="H78" s="41" t="s">
        <v>155</v>
      </c>
      <c r="I78" s="29">
        <v>1</v>
      </c>
      <c r="J78" s="29">
        <v>8</v>
      </c>
      <c r="K78" s="30">
        <v>14.677</v>
      </c>
      <c r="L78" s="57">
        <v>-2248.895513252991</v>
      </c>
      <c r="M78" s="57">
        <v>150.66966767721547</v>
      </c>
      <c r="N78" s="31">
        <v>29.228</v>
      </c>
      <c r="O78" s="47">
        <f t="shared" si="4"/>
        <v>95.8912224</v>
      </c>
      <c r="P78" s="61">
        <f t="shared" si="5"/>
        <v>-149.6044867470091</v>
      </c>
      <c r="Q78" s="61">
        <f t="shared" si="3"/>
        <v>-150.66966767721547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s="6" customFormat="1" ht="15.75" customHeight="1">
      <c r="A79" s="39">
        <v>73</v>
      </c>
      <c r="B79" s="27" t="s">
        <v>67</v>
      </c>
      <c r="C79" s="28" t="s">
        <v>144</v>
      </c>
      <c r="D79" s="41" t="s">
        <v>8</v>
      </c>
      <c r="E79" s="29">
        <v>44</v>
      </c>
      <c r="F79" s="29">
        <v>31</v>
      </c>
      <c r="G79" s="30">
        <v>41.802</v>
      </c>
      <c r="H79" s="41" t="s">
        <v>155</v>
      </c>
      <c r="I79" s="29">
        <v>1</v>
      </c>
      <c r="J79" s="29">
        <v>8</v>
      </c>
      <c r="K79" s="30">
        <v>18.949</v>
      </c>
      <c r="L79" s="57">
        <v>-2429.598680857731</v>
      </c>
      <c r="M79" s="57">
        <v>48.26750316626538</v>
      </c>
      <c r="N79" s="31">
        <v>24.326</v>
      </c>
      <c r="O79" s="47">
        <f t="shared" si="4"/>
        <v>79.80874080000001</v>
      </c>
      <c r="P79" s="61">
        <f t="shared" si="5"/>
        <v>31.09868085773087</v>
      </c>
      <c r="Q79" s="61">
        <f t="shared" si="3"/>
        <v>-48.26750316626538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s="6" customFormat="1" ht="15.75" customHeight="1">
      <c r="A80" s="39">
        <v>74</v>
      </c>
      <c r="B80" s="27" t="s">
        <v>67</v>
      </c>
      <c r="C80" s="28" t="s">
        <v>145</v>
      </c>
      <c r="D80" s="41" t="s">
        <v>8</v>
      </c>
      <c r="E80" s="29">
        <v>44</v>
      </c>
      <c r="F80" s="29">
        <v>31</v>
      </c>
      <c r="G80" s="30">
        <v>41.923</v>
      </c>
      <c r="H80" s="41" t="s">
        <v>155</v>
      </c>
      <c r="I80" s="29">
        <v>1</v>
      </c>
      <c r="J80" s="29">
        <v>8</v>
      </c>
      <c r="K80" s="30">
        <v>19.063</v>
      </c>
      <c r="L80" s="57">
        <v>-2429.6251107270114</v>
      </c>
      <c r="M80" s="57">
        <v>52.788790326741</v>
      </c>
      <c r="N80" s="31">
        <v>24.326</v>
      </c>
      <c r="O80" s="47">
        <f t="shared" si="4"/>
        <v>79.80874080000001</v>
      </c>
      <c r="P80" s="61">
        <f t="shared" si="5"/>
        <v>31.12511072701136</v>
      </c>
      <c r="Q80" s="61">
        <f t="shared" si="3"/>
        <v>-52.788790326741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s="6" customFormat="1" ht="15.75" customHeight="1">
      <c r="A81" s="39">
        <v>75</v>
      </c>
      <c r="B81" s="27" t="s">
        <v>68</v>
      </c>
      <c r="C81" s="28" t="s">
        <v>146</v>
      </c>
      <c r="D81" s="41" t="s">
        <v>8</v>
      </c>
      <c r="E81" s="29">
        <v>44</v>
      </c>
      <c r="F81" s="29">
        <v>31</v>
      </c>
      <c r="G81" s="30">
        <v>39.179</v>
      </c>
      <c r="H81" s="41" t="s">
        <v>155</v>
      </c>
      <c r="I81" s="29">
        <v>1</v>
      </c>
      <c r="J81" s="29">
        <v>8</v>
      </c>
      <c r="K81" s="30">
        <v>16.569</v>
      </c>
      <c r="L81" s="57">
        <v>-2430.382228516225</v>
      </c>
      <c r="M81" s="57">
        <v>-48.25591646161901</v>
      </c>
      <c r="N81" s="31">
        <v>24.202</v>
      </c>
      <c r="O81" s="47">
        <f t="shared" si="4"/>
        <v>79.40192160000001</v>
      </c>
      <c r="P81" s="61">
        <f t="shared" si="5"/>
        <v>31.88222851622504</v>
      </c>
      <c r="Q81" s="61">
        <f t="shared" si="3"/>
        <v>48.25591646161901</v>
      </c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s="6" customFormat="1" ht="15.75" customHeight="1">
      <c r="A82" s="39">
        <v>76</v>
      </c>
      <c r="B82" s="27" t="s">
        <v>68</v>
      </c>
      <c r="C82" s="28" t="s">
        <v>147</v>
      </c>
      <c r="D82" s="41" t="s">
        <v>8</v>
      </c>
      <c r="E82" s="29">
        <v>44</v>
      </c>
      <c r="F82" s="29">
        <v>31</v>
      </c>
      <c r="G82" s="30">
        <v>39.059</v>
      </c>
      <c r="H82" s="41" t="s">
        <v>155</v>
      </c>
      <c r="I82" s="29">
        <v>1</v>
      </c>
      <c r="J82" s="29">
        <v>8</v>
      </c>
      <c r="K82" s="30">
        <v>16.456</v>
      </c>
      <c r="L82" s="57">
        <v>-2430.3349187044882</v>
      </c>
      <c r="M82" s="57">
        <v>-52.71378191623667</v>
      </c>
      <c r="N82" s="31">
        <v>24.202</v>
      </c>
      <c r="O82" s="47">
        <f t="shared" si="4"/>
        <v>79.40192160000001</v>
      </c>
      <c r="P82" s="61">
        <f t="shared" si="5"/>
        <v>31.834918704488246</v>
      </c>
      <c r="Q82" s="61">
        <f t="shared" si="3"/>
        <v>52.71378191623667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s="6" customFormat="1" ht="15.75" customHeight="1">
      <c r="A83" s="39">
        <v>77</v>
      </c>
      <c r="B83" s="27" t="s">
        <v>160</v>
      </c>
      <c r="C83" s="28" t="s">
        <v>148</v>
      </c>
      <c r="D83" s="41" t="s">
        <v>8</v>
      </c>
      <c r="E83" s="29">
        <v>44</v>
      </c>
      <c r="F83" s="29">
        <v>31</v>
      </c>
      <c r="G83" s="30">
        <v>32.305</v>
      </c>
      <c r="H83" s="41" t="s">
        <v>155</v>
      </c>
      <c r="I83" s="29">
        <v>1</v>
      </c>
      <c r="J83" s="29">
        <v>8</v>
      </c>
      <c r="K83" s="30">
        <v>35.093</v>
      </c>
      <c r="L83" s="57">
        <v>-2888.6375366601046</v>
      </c>
      <c r="M83" s="57">
        <v>0.20693443766498798</v>
      </c>
      <c r="N83" s="31">
        <v>28.295</v>
      </c>
      <c r="O83" s="47">
        <f t="shared" si="4"/>
        <v>92.83023600000001</v>
      </c>
      <c r="P83" s="61">
        <f t="shared" si="5"/>
        <v>490.1375366601046</v>
      </c>
      <c r="Q83" s="61">
        <f t="shared" si="3"/>
        <v>-0.20693443766498798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s="6" customFormat="1" ht="15.75" customHeight="1">
      <c r="A84" s="39">
        <v>78</v>
      </c>
      <c r="B84" s="27" t="s">
        <v>69</v>
      </c>
      <c r="C84" s="28" t="s">
        <v>149</v>
      </c>
      <c r="D84" s="41" t="s">
        <v>8</v>
      </c>
      <c r="E84" s="29">
        <v>44</v>
      </c>
      <c r="F84" s="29">
        <v>29</v>
      </c>
      <c r="G84" s="30">
        <v>59.163</v>
      </c>
      <c r="H84" s="41" t="s">
        <v>155</v>
      </c>
      <c r="I84" s="29">
        <v>1</v>
      </c>
      <c r="J84" s="29">
        <v>3</v>
      </c>
      <c r="K84" s="30">
        <v>21.906</v>
      </c>
      <c r="L84" s="57">
        <v>1300.8735238469458</v>
      </c>
      <c r="M84" s="57">
        <v>-6209.716417719514</v>
      </c>
      <c r="N84" s="31">
        <v>68.677</v>
      </c>
      <c r="O84" s="47">
        <f t="shared" si="4"/>
        <v>225.31550160000003</v>
      </c>
      <c r="P84" s="61">
        <f t="shared" si="5"/>
        <v>-3699.373523846946</v>
      </c>
      <c r="Q84" s="61">
        <f t="shared" si="3"/>
        <v>6209.716417719514</v>
      </c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s="6" customFormat="1" ht="15.75" customHeight="1">
      <c r="A85" s="39">
        <v>79</v>
      </c>
      <c r="B85" s="27" t="s">
        <v>70</v>
      </c>
      <c r="C85" s="28" t="s">
        <v>150</v>
      </c>
      <c r="D85" s="41" t="s">
        <v>8</v>
      </c>
      <c r="E85" s="29">
        <v>44</v>
      </c>
      <c r="F85" s="29">
        <v>29</v>
      </c>
      <c r="G85" s="30">
        <v>47.717</v>
      </c>
      <c r="H85" s="41" t="s">
        <v>155</v>
      </c>
      <c r="I85" s="29">
        <v>1</v>
      </c>
      <c r="J85" s="29">
        <v>3</v>
      </c>
      <c r="K85" s="30">
        <v>17.439</v>
      </c>
      <c r="L85" s="57">
        <v>1188.8205736863779</v>
      </c>
      <c r="M85" s="57">
        <v>-6559.012474366726</v>
      </c>
      <c r="N85" s="31">
        <v>80.293</v>
      </c>
      <c r="O85" s="47">
        <f t="shared" si="4"/>
        <v>263.42527440000003</v>
      </c>
      <c r="P85" s="61">
        <f t="shared" si="5"/>
        <v>-3587.320573686378</v>
      </c>
      <c r="Q85" s="61">
        <f t="shared" si="3"/>
        <v>6559.012474366726</v>
      </c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s="6" customFormat="1" ht="15.75" customHeight="1">
      <c r="A86" s="39">
        <v>80</v>
      </c>
      <c r="B86" s="27" t="s">
        <v>71</v>
      </c>
      <c r="C86" s="28" t="s">
        <v>151</v>
      </c>
      <c r="D86" s="41" t="s">
        <v>8</v>
      </c>
      <c r="E86" s="29">
        <v>44</v>
      </c>
      <c r="F86" s="29">
        <v>32</v>
      </c>
      <c r="G86" s="30">
        <v>25.818</v>
      </c>
      <c r="H86" s="41" t="s">
        <v>155</v>
      </c>
      <c r="I86" s="29">
        <v>1</v>
      </c>
      <c r="J86" s="29">
        <v>6</v>
      </c>
      <c r="K86" s="30">
        <v>45.775</v>
      </c>
      <c r="L86" s="57">
        <v>35.74161668916129</v>
      </c>
      <c r="M86" s="57">
        <v>48.274698692166595</v>
      </c>
      <c r="N86" s="31">
        <v>27.608</v>
      </c>
      <c r="O86" s="47">
        <f t="shared" si="4"/>
        <v>90.5763264</v>
      </c>
      <c r="P86" s="61">
        <f t="shared" si="5"/>
        <v>-2434.241616689161</v>
      </c>
      <c r="Q86" s="61">
        <f t="shared" si="3"/>
        <v>-48.274698692166595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s="6" customFormat="1" ht="15.75" customHeight="1">
      <c r="A87" s="39">
        <v>81</v>
      </c>
      <c r="B87" s="27" t="s">
        <v>71</v>
      </c>
      <c r="C87" s="28" t="s">
        <v>152</v>
      </c>
      <c r="D87" s="41" t="s">
        <v>8</v>
      </c>
      <c r="E87" s="29">
        <v>44</v>
      </c>
      <c r="F87" s="29">
        <v>32</v>
      </c>
      <c r="G87" s="30">
        <v>25.941</v>
      </c>
      <c r="H87" s="41" t="s">
        <v>155</v>
      </c>
      <c r="I87" s="29">
        <v>1</v>
      </c>
      <c r="J87" s="29">
        <v>6</v>
      </c>
      <c r="K87" s="30">
        <v>45.886</v>
      </c>
      <c r="L87" s="57">
        <v>35.77432652877046</v>
      </c>
      <c r="M87" s="57">
        <v>52.782938337209806</v>
      </c>
      <c r="N87" s="31">
        <v>27.608</v>
      </c>
      <c r="O87" s="47">
        <f t="shared" si="4"/>
        <v>90.5763264</v>
      </c>
      <c r="P87" s="61">
        <f t="shared" si="5"/>
        <v>-2434.2743265287704</v>
      </c>
      <c r="Q87" s="61">
        <f t="shared" si="3"/>
        <v>-52.782938337209806</v>
      </c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s="6" customFormat="1" ht="15.75" customHeight="1">
      <c r="A88" s="39">
        <v>82</v>
      </c>
      <c r="B88" s="27" t="s">
        <v>72</v>
      </c>
      <c r="C88" s="28" t="s">
        <v>153</v>
      </c>
      <c r="D88" s="41" t="s">
        <v>8</v>
      </c>
      <c r="E88" s="29">
        <v>44</v>
      </c>
      <c r="F88" s="29">
        <v>32</v>
      </c>
      <c r="G88" s="30">
        <v>23.19</v>
      </c>
      <c r="H88" s="41" t="s">
        <v>155</v>
      </c>
      <c r="I88" s="29">
        <v>1</v>
      </c>
      <c r="J88" s="29">
        <v>6</v>
      </c>
      <c r="K88" s="30">
        <v>43.398</v>
      </c>
      <c r="L88" s="57">
        <v>34.81512527155009</v>
      </c>
      <c r="M88" s="57">
        <v>-48.34171752440475</v>
      </c>
      <c r="N88" s="31">
        <v>27.373</v>
      </c>
      <c r="O88" s="47">
        <f t="shared" si="4"/>
        <v>89.80533840000001</v>
      </c>
      <c r="P88" s="61">
        <f t="shared" si="5"/>
        <v>-2433.31512527155</v>
      </c>
      <c r="Q88" s="61">
        <f t="shared" si="3"/>
        <v>48.34171752440475</v>
      </c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s="6" customFormat="1" ht="15.75" customHeight="1">
      <c r="A89" s="39">
        <v>83</v>
      </c>
      <c r="B89" s="27" t="s">
        <v>72</v>
      </c>
      <c r="C89" s="28" t="s">
        <v>154</v>
      </c>
      <c r="D89" s="41" t="s">
        <v>8</v>
      </c>
      <c r="E89" s="29">
        <v>44</v>
      </c>
      <c r="F89" s="29">
        <v>32</v>
      </c>
      <c r="G89" s="30">
        <v>23.073</v>
      </c>
      <c r="H89" s="41" t="s">
        <v>155</v>
      </c>
      <c r="I89" s="29">
        <v>1</v>
      </c>
      <c r="J89" s="29">
        <v>6</v>
      </c>
      <c r="K89" s="30">
        <v>43.286</v>
      </c>
      <c r="L89" s="57">
        <v>34.897423353101026</v>
      </c>
      <c r="M89" s="57">
        <v>-52.72281592278603</v>
      </c>
      <c r="N89" s="31">
        <v>27.373</v>
      </c>
      <c r="O89" s="47">
        <f t="shared" si="4"/>
        <v>89.80533840000001</v>
      </c>
      <c r="P89" s="61">
        <f t="shared" si="5"/>
        <v>-2433.397423353101</v>
      </c>
      <c r="Q89" s="61">
        <f t="shared" si="3"/>
        <v>52.72281592278603</v>
      </c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s="6" customFormat="1" ht="15.75" customHeight="1">
      <c r="A90" s="39">
        <v>84</v>
      </c>
      <c r="B90" s="27" t="s">
        <v>164</v>
      </c>
      <c r="C90" s="28" t="s">
        <v>165</v>
      </c>
      <c r="D90" s="41" t="s">
        <v>8</v>
      </c>
      <c r="E90" s="29">
        <v>44</v>
      </c>
      <c r="F90" s="29">
        <v>33</v>
      </c>
      <c r="G90" s="30">
        <v>3.5022</v>
      </c>
      <c r="H90" s="41" t="s">
        <v>155</v>
      </c>
      <c r="I90" s="29">
        <v>1</v>
      </c>
      <c r="J90" s="29">
        <v>6</v>
      </c>
      <c r="K90" s="30">
        <v>48.6201</v>
      </c>
      <c r="L90" s="57">
        <v>624.23</v>
      </c>
      <c r="M90" s="57">
        <v>1053.597</v>
      </c>
      <c r="N90" s="31">
        <v>60.8</v>
      </c>
      <c r="O90" s="47">
        <f t="shared" si="4"/>
        <v>199.47264</v>
      </c>
      <c r="P90" s="61">
        <f t="shared" si="5"/>
        <v>-3022.73</v>
      </c>
      <c r="Q90" s="61">
        <f t="shared" si="3"/>
        <v>-1053.597</v>
      </c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s="6" customFormat="1" ht="15.75" customHeight="1">
      <c r="A91" s="39">
        <v>85</v>
      </c>
      <c r="B91" s="27" t="s">
        <v>65</v>
      </c>
      <c r="C91" s="68" t="s">
        <v>166</v>
      </c>
      <c r="D91" s="40" t="s">
        <v>8</v>
      </c>
      <c r="E91" s="42">
        <v>44</v>
      </c>
      <c r="F91" s="39">
        <v>32</v>
      </c>
      <c r="G91" s="64">
        <v>28.46</v>
      </c>
      <c r="H91" s="41" t="s">
        <v>155</v>
      </c>
      <c r="I91" s="69">
        <v>1</v>
      </c>
      <c r="J91" s="46">
        <v>7</v>
      </c>
      <c r="K91" s="70">
        <v>57.19</v>
      </c>
      <c r="L91" s="71">
        <v>-1234.87</v>
      </c>
      <c r="M91" s="71">
        <v>985.11</v>
      </c>
      <c r="N91" s="56">
        <v>47.46</v>
      </c>
      <c r="O91" s="44">
        <f aca="true" t="shared" si="6" ref="O91:O96">ROUNDUP($N91*3.2808,0)</f>
        <v>156</v>
      </c>
      <c r="P91" s="61">
        <f t="shared" si="5"/>
        <v>-1163.63</v>
      </c>
      <c r="Q91" s="61">
        <f t="shared" si="3"/>
        <v>-985.11</v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s="6" customFormat="1" ht="15.75" customHeight="1">
      <c r="A92" s="39">
        <v>86</v>
      </c>
      <c r="B92" s="40" t="s">
        <v>167</v>
      </c>
      <c r="C92" s="68" t="s">
        <v>168</v>
      </c>
      <c r="D92" s="40" t="s">
        <v>8</v>
      </c>
      <c r="E92" s="42">
        <v>44</v>
      </c>
      <c r="F92" s="39">
        <v>32</v>
      </c>
      <c r="G92" s="64">
        <v>36.04</v>
      </c>
      <c r="H92" s="41" t="s">
        <v>155</v>
      </c>
      <c r="I92" s="55">
        <v>1</v>
      </c>
      <c r="J92" s="46">
        <v>8</v>
      </c>
      <c r="K92" s="70">
        <v>3.9</v>
      </c>
      <c r="L92" s="71">
        <v>-1229.47</v>
      </c>
      <c r="M92" s="71">
        <v>1261.98</v>
      </c>
      <c r="N92" s="56">
        <v>34.22</v>
      </c>
      <c r="O92" s="44">
        <f t="shared" si="6"/>
        <v>113</v>
      </c>
      <c r="P92" s="61">
        <f t="shared" si="5"/>
        <v>-1169.03</v>
      </c>
      <c r="Q92" s="61">
        <f t="shared" si="3"/>
        <v>-1261.98</v>
      </c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s="6" customFormat="1" ht="15.75" customHeight="1">
      <c r="A93" s="39">
        <v>87</v>
      </c>
      <c r="B93" s="40" t="s">
        <v>167</v>
      </c>
      <c r="C93" s="68" t="s">
        <v>169</v>
      </c>
      <c r="D93" s="40" t="s">
        <v>8</v>
      </c>
      <c r="E93" s="42">
        <v>44</v>
      </c>
      <c r="F93" s="39">
        <v>32</v>
      </c>
      <c r="G93" s="64">
        <v>35.61</v>
      </c>
      <c r="H93" s="41" t="s">
        <v>155</v>
      </c>
      <c r="I93" s="55">
        <v>1</v>
      </c>
      <c r="J93" s="46">
        <v>8</v>
      </c>
      <c r="K93" s="70">
        <v>2.26</v>
      </c>
      <c r="L93" s="71">
        <v>-1206.58</v>
      </c>
      <c r="M93" s="71">
        <v>1230.94</v>
      </c>
      <c r="N93" s="56">
        <v>34.22</v>
      </c>
      <c r="O93" s="44">
        <f t="shared" si="6"/>
        <v>113</v>
      </c>
      <c r="P93" s="61">
        <f t="shared" si="5"/>
        <v>-1191.92</v>
      </c>
      <c r="Q93" s="61">
        <f t="shared" si="3"/>
        <v>-1230.94</v>
      </c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s="6" customFormat="1" ht="15.75" customHeight="1">
      <c r="A94" s="39">
        <v>88</v>
      </c>
      <c r="B94" s="40" t="s">
        <v>167</v>
      </c>
      <c r="C94" s="68" t="s">
        <v>170</v>
      </c>
      <c r="D94" s="40" t="s">
        <v>8</v>
      </c>
      <c r="E94" s="42">
        <v>44</v>
      </c>
      <c r="F94" s="39">
        <v>32</v>
      </c>
      <c r="G94" s="64">
        <v>37.78</v>
      </c>
      <c r="H94" s="41" t="s">
        <v>155</v>
      </c>
      <c r="I94" s="55">
        <v>1</v>
      </c>
      <c r="J94" s="46">
        <v>8</v>
      </c>
      <c r="K94" s="70">
        <v>2.95</v>
      </c>
      <c r="L94" s="71">
        <v>-1182.36</v>
      </c>
      <c r="M94" s="71">
        <v>1295.23</v>
      </c>
      <c r="N94" s="56">
        <v>34.22</v>
      </c>
      <c r="O94" s="44">
        <f t="shared" si="6"/>
        <v>113</v>
      </c>
      <c r="P94" s="61">
        <f t="shared" si="5"/>
        <v>-1216.14</v>
      </c>
      <c r="Q94" s="61">
        <f t="shared" si="3"/>
        <v>-1295.23</v>
      </c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s="6" customFormat="1" ht="15.75" customHeight="1">
      <c r="A95" s="39">
        <v>89</v>
      </c>
      <c r="B95" s="40" t="s">
        <v>167</v>
      </c>
      <c r="C95" s="68" t="s">
        <v>171</v>
      </c>
      <c r="D95" s="40" t="s">
        <v>8</v>
      </c>
      <c r="E95" s="42">
        <v>44</v>
      </c>
      <c r="F95" s="39">
        <v>32</v>
      </c>
      <c r="G95" s="64">
        <v>37.33</v>
      </c>
      <c r="H95" s="41" t="s">
        <v>155</v>
      </c>
      <c r="I95" s="55">
        <v>1</v>
      </c>
      <c r="J95" s="46">
        <v>8</v>
      </c>
      <c r="K95" s="70">
        <v>1.27</v>
      </c>
      <c r="L95" s="71">
        <v>-1159.08</v>
      </c>
      <c r="M95" s="71">
        <v>1263.19</v>
      </c>
      <c r="N95" s="56">
        <v>34.22</v>
      </c>
      <c r="O95" s="44">
        <f t="shared" si="6"/>
        <v>113</v>
      </c>
      <c r="P95" s="61">
        <f t="shared" si="5"/>
        <v>-1239.42</v>
      </c>
      <c r="Q95" s="61">
        <f t="shared" si="3"/>
        <v>-1263.19</v>
      </c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s="6" customFormat="1" ht="15.75" customHeight="1">
      <c r="A96" s="39"/>
      <c r="B96" s="40"/>
      <c r="C96" s="40"/>
      <c r="D96" s="41" t="s">
        <v>8</v>
      </c>
      <c r="E96" s="42"/>
      <c r="F96" s="39"/>
      <c r="G96" s="64"/>
      <c r="H96" s="41" t="s">
        <v>155</v>
      </c>
      <c r="I96" s="55"/>
      <c r="J96" s="46"/>
      <c r="K96" s="43"/>
      <c r="L96" s="56"/>
      <c r="M96" s="56"/>
      <c r="N96" s="56"/>
      <c r="O96" s="44">
        <f t="shared" si="6"/>
        <v>0</v>
      </c>
      <c r="P96" s="45">
        <f t="shared" si="5"/>
      </c>
      <c r="Q96" s="45">
        <f t="shared" si="3"/>
      </c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</sheetData>
  <sheetProtection/>
  <mergeCells count="9">
    <mergeCell ref="P4:Q4"/>
    <mergeCell ref="N4:O4"/>
    <mergeCell ref="A4:A5"/>
    <mergeCell ref="B4:B5"/>
    <mergeCell ref="C4:C5"/>
    <mergeCell ref="D5:G5"/>
    <mergeCell ref="H5:K5"/>
    <mergeCell ref="D4:K4"/>
    <mergeCell ref="L4:M4"/>
  </mergeCells>
  <conditionalFormatting sqref="A7:A72 A91:Q96 B78:C89 L78:N89 A74:A90 D7:K90 O7:Q90">
    <cfRule type="expression" priority="2" dxfId="0" stopIfTrue="1">
      <formula>N(#REF!)&gt;=1</formula>
    </cfRule>
  </conditionalFormatting>
  <conditionalFormatting sqref="B90:C90 L90:N90 B7:C77 L7:N77 B91">
    <cfRule type="expression" priority="4" dxfId="0" stopIfTrue="1">
      <formula>N(Tableau!#REF!)&gt;=1</formula>
    </cfRule>
  </conditionalFormatting>
  <printOptions/>
  <pageMargins left="0.7874015748031497" right="0.6299212598425197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&amp;Ldate de mise à jour 25/01/2019
(2013 v1.4 suppression BC931)&amp;C&amp;"Arial,Gras"&amp;12FICHIER OBSTACLES 
issu de : 28éme GG 2013
&amp;RPage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90"/>
  <sheetViews>
    <sheetView zoomScalePageLayoutView="0" workbookViewId="0" topLeftCell="A1">
      <selection activeCell="V102" sqref="V102"/>
    </sheetView>
  </sheetViews>
  <sheetFormatPr defaultColWidth="11.421875" defaultRowHeight="12.75"/>
  <cols>
    <col min="1" max="1" width="4.140625" style="12" bestFit="1" customWidth="1"/>
    <col min="2" max="2" width="4.7109375" style="12" bestFit="1" customWidth="1"/>
    <col min="3" max="3" width="3.28125" style="12" bestFit="1" customWidth="1"/>
    <col min="4" max="4" width="10.8515625" style="12" customWidth="1"/>
    <col min="5" max="5" width="4.57421875" style="12" bestFit="1" customWidth="1"/>
    <col min="6" max="6" width="2.00390625" style="12" bestFit="1" customWidth="1"/>
    <col min="7" max="7" width="3.00390625" style="12" bestFit="1" customWidth="1"/>
    <col min="8" max="8" width="7.00390625" style="12" bestFit="1" customWidth="1"/>
    <col min="9" max="9" width="11.421875" style="12" customWidth="1"/>
    <col min="10" max="10" width="11.140625" style="22" customWidth="1"/>
    <col min="11" max="11" width="24.00390625" style="22" customWidth="1"/>
    <col min="12" max="12" width="12.140625" style="25" bestFit="1" customWidth="1"/>
    <col min="13" max="13" width="11.57421875" style="25" bestFit="1" customWidth="1"/>
    <col min="14" max="16" width="11.57421875" style="22" customWidth="1"/>
    <col min="17" max="17" width="13.00390625" style="22" bestFit="1" customWidth="1"/>
  </cols>
  <sheetData>
    <row r="1" spans="1:17" ht="12.75">
      <c r="A1" s="21" t="s">
        <v>17</v>
      </c>
      <c r="B1" s="21" t="s">
        <v>13</v>
      </c>
      <c r="C1" s="20" t="s">
        <v>14</v>
      </c>
      <c r="D1" s="20" t="s">
        <v>19</v>
      </c>
      <c r="E1" s="21" t="s">
        <v>20</v>
      </c>
      <c r="F1" s="21" t="s">
        <v>13</v>
      </c>
      <c r="G1" s="20" t="s">
        <v>14</v>
      </c>
      <c r="H1" s="20" t="s">
        <v>19</v>
      </c>
      <c r="I1" s="16"/>
      <c r="J1" s="22" t="s">
        <v>0</v>
      </c>
      <c r="K1" s="22" t="s">
        <v>18</v>
      </c>
      <c r="L1" s="25" t="s">
        <v>21</v>
      </c>
      <c r="M1" s="25" t="s">
        <v>22</v>
      </c>
      <c r="N1" s="25"/>
      <c r="O1" s="25"/>
      <c r="P1" s="25"/>
      <c r="Q1" s="24" t="s">
        <v>23</v>
      </c>
    </row>
    <row r="2" spans="1:17" ht="12.75">
      <c r="A2" s="11" t="s">
        <v>8</v>
      </c>
      <c r="B2" s="17">
        <f>Tableau!E7</f>
        <v>44</v>
      </c>
      <c r="C2" s="19">
        <f>Tableau!F7</f>
        <v>32</v>
      </c>
      <c r="D2" s="18">
        <f>Tableau!G7</f>
        <v>49.7403</v>
      </c>
      <c r="E2" s="11" t="str">
        <f>Tableau!H7</f>
        <v>W</v>
      </c>
      <c r="F2" s="13">
        <f>Tableau!I7</f>
        <v>1</v>
      </c>
      <c r="G2" s="13">
        <f>Tableau!J7</f>
        <v>6</v>
      </c>
      <c r="H2" s="14">
        <f>Tableau!K7</f>
        <v>11.2006</v>
      </c>
      <c r="I2" s="15"/>
      <c r="J2" s="22" t="str">
        <f>Tableau!C7</f>
        <v>BC051</v>
      </c>
      <c r="K2" s="22" t="str">
        <f>Tableau!B7</f>
        <v>H1</v>
      </c>
      <c r="L2" s="26">
        <f>IF((A2="N"),1,-1)*(B2+C2/60+D2/3600)</f>
        <v>44.54715008333333</v>
      </c>
      <c r="M2" s="26">
        <f>IF((E2="E"),1,-1)*(F2+G2/60+H2/3600)</f>
        <v>-1.1031112777777778</v>
      </c>
      <c r="N2" s="23"/>
      <c r="O2" s="23"/>
      <c r="P2" s="23"/>
      <c r="Q2" s="22">
        <f>Tableau!N7</f>
        <v>25.809</v>
      </c>
    </row>
    <row r="3" spans="1:17" ht="12.75">
      <c r="A3" s="11" t="s">
        <v>8</v>
      </c>
      <c r="B3" s="17">
        <f>Tableau!E8</f>
        <v>44</v>
      </c>
      <c r="C3" s="19">
        <f>Tableau!F8</f>
        <v>32</v>
      </c>
      <c r="D3" s="18">
        <f>Tableau!G8</f>
        <v>22.3322</v>
      </c>
      <c r="E3" s="11" t="str">
        <f>Tableau!H8</f>
        <v>W</v>
      </c>
      <c r="F3" s="13">
        <f>Tableau!I8</f>
        <v>1</v>
      </c>
      <c r="G3" s="13">
        <f>Tableau!J8</f>
        <v>8</v>
      </c>
      <c r="H3" s="14">
        <f>Tableau!K8</f>
        <v>8.1116</v>
      </c>
      <c r="I3" s="15"/>
      <c r="J3" s="22" t="str">
        <f>Tableau!C8</f>
        <v>BC052</v>
      </c>
      <c r="K3" s="22" t="str">
        <f>Tableau!B8</f>
        <v>H2</v>
      </c>
      <c r="L3" s="26">
        <f aca="true" t="shared" si="0" ref="L3:L66">IF((A3="N"),1,-1)*(B3+C3/60+D3/3600)</f>
        <v>44.53953672222222</v>
      </c>
      <c r="M3" s="26">
        <f aca="true" t="shared" si="1" ref="M3:M66">IF((E3="E"),1,-1)*(F3+G3/60+H3/3600)</f>
        <v>-1.1355865555555555</v>
      </c>
      <c r="N3" s="23"/>
      <c r="O3" s="23"/>
      <c r="P3" s="23"/>
      <c r="Q3" s="22">
        <f>Tableau!N8</f>
        <v>23.702</v>
      </c>
    </row>
    <row r="4" spans="1:17" ht="12.75">
      <c r="A4" s="11" t="s">
        <v>8</v>
      </c>
      <c r="B4" s="17">
        <f>Tableau!E9</f>
        <v>44</v>
      </c>
      <c r="C4" s="19">
        <f>Tableau!F9</f>
        <v>32</v>
      </c>
      <c r="D4" s="18">
        <f>Tableau!G9</f>
        <v>20.258</v>
      </c>
      <c r="E4" s="11" t="str">
        <f>Tableau!H9</f>
        <v>W</v>
      </c>
      <c r="F4" s="13">
        <f>Tableau!I9</f>
        <v>1</v>
      </c>
      <c r="G4" s="13">
        <f>Tableau!J9</f>
        <v>7</v>
      </c>
      <c r="H4" s="14">
        <f>Tableau!K9</f>
        <v>5.2851</v>
      </c>
      <c r="J4" s="22" t="str">
        <f>Tableau!C9</f>
        <v>BC053</v>
      </c>
      <c r="K4" s="22" t="str">
        <f>Tableau!B9</f>
        <v>H3</v>
      </c>
      <c r="L4" s="26">
        <f t="shared" si="0"/>
        <v>44.538960555555555</v>
      </c>
      <c r="M4" s="26">
        <f t="shared" si="1"/>
        <v>-1.11813475</v>
      </c>
      <c r="N4" s="23"/>
      <c r="O4" s="23"/>
      <c r="P4" s="23"/>
      <c r="Q4" s="22">
        <f>Tableau!N9</f>
        <v>24.991</v>
      </c>
    </row>
    <row r="5" spans="1:17" ht="12.75">
      <c r="A5" s="11" t="s">
        <v>8</v>
      </c>
      <c r="B5" s="17">
        <f>Tableau!E10</f>
        <v>44</v>
      </c>
      <c r="C5" s="19">
        <f>Tableau!F10</f>
        <v>32</v>
      </c>
      <c r="D5" s="18">
        <f>Tableau!G10</f>
        <v>23.875</v>
      </c>
      <c r="E5" s="11" t="str">
        <f>Tableau!H10</f>
        <v>W</v>
      </c>
      <c r="F5" s="13">
        <f>Tableau!I10</f>
        <v>1</v>
      </c>
      <c r="G5" s="13">
        <f>Tableau!J10</f>
        <v>6</v>
      </c>
      <c r="H5" s="14">
        <f>Tableau!K10</f>
        <v>45.9208</v>
      </c>
      <c r="J5" s="22" t="str">
        <f>Tableau!C10</f>
        <v>BC100</v>
      </c>
      <c r="K5" s="22" t="str">
        <f>Tableau!B10</f>
        <v>SEUIL 24</v>
      </c>
      <c r="L5" s="26">
        <f t="shared" si="0"/>
        <v>44.539965277777775</v>
      </c>
      <c r="M5" s="26">
        <f t="shared" si="1"/>
        <v>-1.112755777777778</v>
      </c>
      <c r="N5" s="23"/>
      <c r="O5" s="23"/>
      <c r="P5" s="23"/>
      <c r="Q5" s="22">
        <f>Tableau!N10</f>
        <v>25.287</v>
      </c>
    </row>
    <row r="6" spans="1:17" ht="12.75">
      <c r="A6" s="11" t="s">
        <v>8</v>
      </c>
      <c r="B6" s="17">
        <f>Tableau!E11</f>
        <v>44</v>
      </c>
      <c r="C6" s="19">
        <f>Tableau!F11</f>
        <v>31</v>
      </c>
      <c r="D6" s="18">
        <f>Tableau!G11</f>
        <v>35.458</v>
      </c>
      <c r="E6" s="11" t="str">
        <f>Tableau!H11</f>
        <v>W</v>
      </c>
      <c r="F6" s="13">
        <f>Tableau!I11</f>
        <v>1</v>
      </c>
      <c r="G6" s="13">
        <f>Tableau!J11</f>
        <v>8</v>
      </c>
      <c r="H6" s="14">
        <f>Tableau!K11</f>
        <v>28.399</v>
      </c>
      <c r="J6" s="22" t="str">
        <f>Tableau!C11</f>
        <v>BC101</v>
      </c>
      <c r="K6" s="22" t="str">
        <f>Tableau!B11</f>
        <v>EXTRÉMITÉ 24</v>
      </c>
      <c r="L6" s="26">
        <f t="shared" si="0"/>
        <v>44.52651611111111</v>
      </c>
      <c r="M6" s="26">
        <f t="shared" si="1"/>
        <v>-1.1412219444444445</v>
      </c>
      <c r="N6" s="23"/>
      <c r="O6" s="23"/>
      <c r="P6" s="23"/>
      <c r="Q6" s="22">
        <f>Tableau!N11</f>
        <v>22.145</v>
      </c>
    </row>
    <row r="7" spans="1:17" ht="12.75">
      <c r="A7" s="11" t="s">
        <v>8</v>
      </c>
      <c r="B7" s="17">
        <f>Tableau!E12</f>
        <v>44</v>
      </c>
      <c r="C7" s="19">
        <f>Tableau!F12</f>
        <v>31</v>
      </c>
      <c r="D7" s="18">
        <f>Tableau!G12</f>
        <v>41.0517</v>
      </c>
      <c r="E7" s="11" t="str">
        <f>Tableau!H12</f>
        <v>W</v>
      </c>
      <c r="F7" s="13">
        <f>Tableau!I12</f>
        <v>1</v>
      </c>
      <c r="G7" s="13">
        <f>Tableau!J12</f>
        <v>8</v>
      </c>
      <c r="H7" s="14">
        <f>Tableau!K12</f>
        <v>16.57</v>
      </c>
      <c r="J7" s="22" t="str">
        <f>Tableau!C12</f>
        <v>BC105</v>
      </c>
      <c r="K7" s="22" t="str">
        <f>Tableau!B12</f>
        <v>SEUIL 06</v>
      </c>
      <c r="L7" s="26">
        <f t="shared" si="0"/>
        <v>44.52806991666667</v>
      </c>
      <c r="M7" s="26">
        <f t="shared" si="1"/>
        <v>-1.137936111111111</v>
      </c>
      <c r="N7" s="23"/>
      <c r="O7" s="23"/>
      <c r="P7" s="23"/>
      <c r="Q7" s="22">
        <f>Tableau!N12</f>
        <v>22.5</v>
      </c>
    </row>
    <row r="8" spans="1:17" ht="12.75">
      <c r="A8" s="11" t="s">
        <v>8</v>
      </c>
      <c r="B8" s="17">
        <f>Tableau!E13</f>
        <v>44</v>
      </c>
      <c r="C8" s="19">
        <f>Tableau!F13</f>
        <v>32</v>
      </c>
      <c r="D8" s="18">
        <f>Tableau!G13</f>
        <v>29.5364</v>
      </c>
      <c r="E8" s="11" t="str">
        <f>Tableau!H13</f>
        <v>W</v>
      </c>
      <c r="F8" s="13">
        <f>Tableau!I13</f>
        <v>1</v>
      </c>
      <c r="G8" s="13">
        <f>Tableau!J13</f>
        <v>6</v>
      </c>
      <c r="H8" s="14">
        <f>Tableau!K13</f>
        <v>33.9247</v>
      </c>
      <c r="J8" s="22" t="str">
        <f>Tableau!C13</f>
        <v>BC106</v>
      </c>
      <c r="K8" s="22" t="str">
        <f>Tableau!B13</f>
        <v>EXTRÉMITÉ 06</v>
      </c>
      <c r="L8" s="26">
        <f t="shared" si="0"/>
        <v>44.54153788888889</v>
      </c>
      <c r="M8" s="26">
        <f t="shared" si="1"/>
        <v>-1.109423527777778</v>
      </c>
      <c r="N8" s="23"/>
      <c r="O8" s="23"/>
      <c r="P8" s="23"/>
      <c r="Q8" s="22">
        <f>Tableau!N13</f>
        <v>25.589</v>
      </c>
    </row>
    <row r="9" spans="1:17" ht="12.75">
      <c r="A9" s="11" t="s">
        <v>8</v>
      </c>
      <c r="B9" s="17">
        <f>Tableau!E14</f>
        <v>44</v>
      </c>
      <c r="C9" s="19">
        <f>Tableau!F14</f>
        <v>31</v>
      </c>
      <c r="D9" s="18">
        <f>Tableau!G14</f>
        <v>32.546</v>
      </c>
      <c r="E9" s="11" t="str">
        <f>Tableau!H14</f>
        <v>W</v>
      </c>
      <c r="F9" s="13">
        <f>Tableau!I14</f>
        <v>1</v>
      </c>
      <c r="G9" s="13">
        <f>Tableau!J14</f>
        <v>8</v>
      </c>
      <c r="H9" s="14">
        <f>Tableau!K14</f>
        <v>34.573</v>
      </c>
      <c r="J9" s="22" t="str">
        <f>Tableau!C14</f>
        <v>BC200</v>
      </c>
      <c r="K9" s="22" t="str">
        <f>Tableau!B14</f>
        <v>LOCALIZER</v>
      </c>
      <c r="L9" s="26">
        <f t="shared" si="0"/>
        <v>44.52570722222222</v>
      </c>
      <c r="M9" s="26">
        <f t="shared" si="1"/>
        <v>-1.1429369444444444</v>
      </c>
      <c r="N9" s="23"/>
      <c r="O9" s="23"/>
      <c r="P9" s="23"/>
      <c r="Q9" s="22">
        <f>Tableau!N14</f>
        <v>25.201</v>
      </c>
    </row>
    <row r="10" spans="1:17" ht="12.75">
      <c r="A10" s="11" t="s">
        <v>8</v>
      </c>
      <c r="B10" s="17">
        <f>Tableau!E15</f>
        <v>44</v>
      </c>
      <c r="C10" s="19">
        <f>Tableau!F15</f>
        <v>31</v>
      </c>
      <c r="D10" s="18">
        <f>Tableau!G15</f>
        <v>33.707</v>
      </c>
      <c r="E10" s="11" t="str">
        <f>Tableau!H15</f>
        <v>W</v>
      </c>
      <c r="F10" s="13">
        <f>Tableau!I15</f>
        <v>1</v>
      </c>
      <c r="G10" s="13">
        <f>Tableau!J15</f>
        <v>8</v>
      </c>
      <c r="H10" s="14">
        <f>Tableau!K15</f>
        <v>32.123</v>
      </c>
      <c r="J10" s="22" t="str">
        <f>Tableau!C15</f>
        <v>BC201</v>
      </c>
      <c r="K10" s="22" t="str">
        <f>Tableau!B15</f>
        <v>LOCALIZER CAL.</v>
      </c>
      <c r="L10" s="26">
        <f t="shared" si="0"/>
        <v>44.52602972222222</v>
      </c>
      <c r="M10" s="26">
        <f t="shared" si="1"/>
        <v>-1.1422563888888888</v>
      </c>
      <c r="N10" s="23"/>
      <c r="O10" s="23"/>
      <c r="P10" s="23"/>
      <c r="Q10" s="22">
        <f>Tableau!N15</f>
        <v>21.841</v>
      </c>
    </row>
    <row r="11" spans="1:17" ht="12.75">
      <c r="A11" s="11" t="s">
        <v>8</v>
      </c>
      <c r="B11" s="17">
        <f>Tableau!E16</f>
        <v>44</v>
      </c>
      <c r="C11" s="19">
        <f>Tableau!F16</f>
        <v>32</v>
      </c>
      <c r="D11" s="18">
        <f>Tableau!G16</f>
        <v>14.8423</v>
      </c>
      <c r="E11" s="11" t="str">
        <f>Tableau!H16</f>
        <v>W</v>
      </c>
      <c r="F11" s="13">
        <f>Tableau!I16</f>
        <v>1</v>
      </c>
      <c r="G11" s="13">
        <f>Tableau!J16</f>
        <v>6</v>
      </c>
      <c r="H11" s="14">
        <f>Tableau!K16</f>
        <v>54.7747</v>
      </c>
      <c r="J11" s="22" t="str">
        <f>Tableau!C16</f>
        <v>BC203</v>
      </c>
      <c r="K11" s="22" t="str">
        <f>Tableau!B16</f>
        <v>NOUVEAU GLIDE</v>
      </c>
      <c r="L11" s="26">
        <f t="shared" si="0"/>
        <v>44.537456194444445</v>
      </c>
      <c r="M11" s="26">
        <f t="shared" si="1"/>
        <v>-1.1152151944444446</v>
      </c>
      <c r="N11" s="23"/>
      <c r="O11" s="23"/>
      <c r="P11" s="23"/>
      <c r="Q11" s="22">
        <f>Tableau!N16</f>
        <v>40.52</v>
      </c>
    </row>
    <row r="12" spans="1:17" ht="12.75">
      <c r="A12" s="11" t="s">
        <v>8</v>
      </c>
      <c r="B12" s="17">
        <f>Tableau!E17</f>
        <v>44</v>
      </c>
      <c r="C12" s="19">
        <f>Tableau!F17</f>
        <v>32</v>
      </c>
      <c r="D12" s="18">
        <f>Tableau!G17</f>
        <v>41.515</v>
      </c>
      <c r="E12" s="11" t="str">
        <f>Tableau!H17</f>
        <v>W</v>
      </c>
      <c r="F12" s="13">
        <f>Tableau!I17</f>
        <v>1</v>
      </c>
      <c r="G12" s="13">
        <f>Tableau!J17</f>
        <v>6</v>
      </c>
      <c r="H12" s="14">
        <f>Tableau!K17</f>
        <v>8.551</v>
      </c>
      <c r="J12" s="22" t="str">
        <f>Tableau!C17</f>
        <v>BC208</v>
      </c>
      <c r="K12" s="22" t="str">
        <f>Tableau!B17</f>
        <v>MIDDLE MARKER</v>
      </c>
      <c r="L12" s="26">
        <f t="shared" si="0"/>
        <v>44.544865277777774</v>
      </c>
      <c r="M12" s="26">
        <f t="shared" si="1"/>
        <v>-1.1023752777777778</v>
      </c>
      <c r="N12" s="23"/>
      <c r="O12" s="23"/>
      <c r="P12" s="23"/>
      <c r="Q12" s="22">
        <f>Tableau!N17</f>
        <v>26.89</v>
      </c>
    </row>
    <row r="13" spans="1:17" ht="12.75">
      <c r="A13" s="11" t="s">
        <v>8</v>
      </c>
      <c r="B13" s="17">
        <f>Tableau!E18</f>
        <v>44</v>
      </c>
      <c r="C13" s="19">
        <f>Tableau!F18</f>
        <v>31</v>
      </c>
      <c r="D13" s="18">
        <f>Tableau!G18</f>
        <v>52.249</v>
      </c>
      <c r="E13" s="11" t="str">
        <f>Tableau!H18</f>
        <v>W</v>
      </c>
      <c r="F13" s="13">
        <f>Tableau!I18</f>
        <v>1</v>
      </c>
      <c r="G13" s="13">
        <f>Tableau!J18</f>
        <v>8</v>
      </c>
      <c r="H13" s="14">
        <f>Tableau!K18</f>
        <v>9.701</v>
      </c>
      <c r="J13" s="22" t="str">
        <f>Tableau!C18</f>
        <v>BC300</v>
      </c>
      <c r="K13" s="22" t="str">
        <f>Tableau!B18</f>
        <v>TACAN</v>
      </c>
      <c r="L13" s="26">
        <f t="shared" si="0"/>
        <v>44.53118027777778</v>
      </c>
      <c r="M13" s="26">
        <f t="shared" si="1"/>
        <v>-1.1360280555555555</v>
      </c>
      <c r="N13" s="23"/>
      <c r="O13" s="23"/>
      <c r="P13" s="23"/>
      <c r="Q13" s="22">
        <f>Tableau!N18</f>
        <v>38.81</v>
      </c>
    </row>
    <row r="14" spans="1:17" ht="12.75">
      <c r="A14" s="11" t="s">
        <v>8</v>
      </c>
      <c r="B14" s="17">
        <f>Tableau!E19</f>
        <v>44</v>
      </c>
      <c r="C14" s="19">
        <f>Tableau!F19</f>
        <v>33</v>
      </c>
      <c r="D14" s="18">
        <f>Tableau!G19</f>
        <v>4.665</v>
      </c>
      <c r="E14" s="11" t="str">
        <f>Tableau!H19</f>
        <v>W</v>
      </c>
      <c r="F14" s="13">
        <f>Tableau!I19</f>
        <v>1</v>
      </c>
      <c r="G14" s="13">
        <f>Tableau!J19</f>
        <v>7</v>
      </c>
      <c r="H14" s="14">
        <f>Tableau!K19</f>
        <v>11.883</v>
      </c>
      <c r="J14" s="22" t="str">
        <f>Tableau!C19</f>
        <v>BC301</v>
      </c>
      <c r="K14" s="22" t="str">
        <f>Tableau!B19</f>
        <v>NDB</v>
      </c>
      <c r="L14" s="26">
        <f t="shared" si="0"/>
        <v>44.55129583333333</v>
      </c>
      <c r="M14" s="26">
        <f t="shared" si="1"/>
        <v>-1.1199675</v>
      </c>
      <c r="N14" s="23"/>
      <c r="O14" s="23"/>
      <c r="P14" s="23"/>
      <c r="Q14" s="22">
        <f>Tableau!N19</f>
        <v>38.823</v>
      </c>
    </row>
    <row r="15" spans="1:17" ht="12.75">
      <c r="A15" s="11" t="s">
        <v>8</v>
      </c>
      <c r="B15" s="17">
        <f>Tableau!E20</f>
        <v>44</v>
      </c>
      <c r="C15" s="19">
        <f>Tableau!F20</f>
        <v>31</v>
      </c>
      <c r="D15" s="18">
        <f>Tableau!G20</f>
        <v>58.531</v>
      </c>
      <c r="E15" s="11" t="str">
        <f>Tableau!H20</f>
        <v>W</v>
      </c>
      <c r="F15" s="13">
        <f>Tableau!I20</f>
        <v>1</v>
      </c>
      <c r="G15" s="13">
        <f>Tableau!J20</f>
        <v>8</v>
      </c>
      <c r="H15" s="14">
        <f>Tableau!K20</f>
        <v>4.312</v>
      </c>
      <c r="J15" s="22" t="str">
        <f>Tableau!C20</f>
        <v>BC350</v>
      </c>
      <c r="K15" s="22" t="str">
        <f>Tableau!B20</f>
        <v>CENTAURE</v>
      </c>
      <c r="L15" s="26">
        <f t="shared" si="0"/>
        <v>44.53292527777778</v>
      </c>
      <c r="M15" s="26">
        <f t="shared" si="1"/>
        <v>-1.1345311111111112</v>
      </c>
      <c r="N15" s="23"/>
      <c r="O15" s="23"/>
      <c r="P15" s="23"/>
      <c r="Q15" s="22">
        <f>Tableau!N20</f>
        <v>38.278</v>
      </c>
    </row>
    <row r="16" spans="1:17" ht="12.75">
      <c r="A16" s="11" t="s">
        <v>8</v>
      </c>
      <c r="B16" s="17">
        <f>Tableau!E21</f>
        <v>44</v>
      </c>
      <c r="C16" s="19">
        <f>Tableau!F21</f>
        <v>33</v>
      </c>
      <c r="D16" s="18">
        <f>Tableau!G21</f>
        <v>15.488</v>
      </c>
      <c r="E16" s="11" t="str">
        <f>Tableau!H21</f>
        <v>W</v>
      </c>
      <c r="F16" s="13">
        <f>Tableau!I21</f>
        <v>1</v>
      </c>
      <c r="G16" s="13">
        <f>Tableau!J21</f>
        <v>7</v>
      </c>
      <c r="H16" s="14">
        <f>Tableau!K21</f>
        <v>11.188</v>
      </c>
      <c r="J16" s="22" t="str">
        <f>Tableau!C21</f>
        <v>BC351</v>
      </c>
      <c r="K16" s="22" t="str">
        <f>Tableau!B21</f>
        <v>TRS 22-15</v>
      </c>
      <c r="L16" s="26">
        <f t="shared" si="0"/>
        <v>44.55430222222222</v>
      </c>
      <c r="M16" s="26">
        <f t="shared" si="1"/>
        <v>-1.1197744444444444</v>
      </c>
      <c r="N16" s="23"/>
      <c r="O16" s="23"/>
      <c r="P16" s="23"/>
      <c r="Q16" s="22">
        <f>Tableau!N21</f>
        <v>58.294</v>
      </c>
    </row>
    <row r="17" spans="1:17" ht="12.75">
      <c r="A17" s="11" t="s">
        <v>8</v>
      </c>
      <c r="B17" s="17">
        <f>Tableau!E22</f>
        <v>44</v>
      </c>
      <c r="C17" s="19">
        <f>Tableau!F22</f>
        <v>32</v>
      </c>
      <c r="D17" s="18">
        <f>Tableau!G22</f>
        <v>6.529</v>
      </c>
      <c r="E17" s="11" t="str">
        <f>Tableau!H22</f>
        <v>W</v>
      </c>
      <c r="F17" s="13">
        <f>Tableau!I22</f>
        <v>1</v>
      </c>
      <c r="G17" s="13">
        <f>Tableau!J22</f>
        <v>7</v>
      </c>
      <c r="H17" s="14">
        <f>Tableau!K22</f>
        <v>35.409</v>
      </c>
      <c r="J17" s="22" t="str">
        <f>Tableau!C22</f>
        <v>BC352</v>
      </c>
      <c r="K17" s="22" t="str">
        <f>Tableau!B22</f>
        <v>PAR NG</v>
      </c>
      <c r="L17" s="26">
        <f t="shared" si="0"/>
        <v>44.53514694444444</v>
      </c>
      <c r="M17" s="26">
        <f t="shared" si="1"/>
        <v>-1.1265025</v>
      </c>
      <c r="N17" s="23"/>
      <c r="O17" s="23"/>
      <c r="P17" s="23"/>
      <c r="Q17" s="22">
        <f>Tableau!N22</f>
        <v>31.84</v>
      </c>
    </row>
    <row r="18" spans="1:17" ht="12.75">
      <c r="A18" s="11" t="s">
        <v>8</v>
      </c>
      <c r="B18" s="17">
        <f>Tableau!E23</f>
        <v>44</v>
      </c>
      <c r="C18" s="19">
        <f>Tableau!F23</f>
        <v>32</v>
      </c>
      <c r="D18" s="18">
        <f>Tableau!G23</f>
        <v>6.675</v>
      </c>
      <c r="E18" s="11" t="str">
        <f>Tableau!H23</f>
        <v>W</v>
      </c>
      <c r="F18" s="13">
        <f>Tableau!I23</f>
        <v>1</v>
      </c>
      <c r="G18" s="13">
        <f>Tableau!J23</f>
        <v>7</v>
      </c>
      <c r="H18" s="14">
        <f>Tableau!K23</f>
        <v>35.493</v>
      </c>
      <c r="J18" s="22" t="str">
        <f>Tableau!C23</f>
        <v>BC353</v>
      </c>
      <c r="K18" s="22" t="str">
        <f>Tableau!B23</f>
        <v>ANTENNE PARATONNERRE</v>
      </c>
      <c r="L18" s="26">
        <f t="shared" si="0"/>
        <v>44.5351875</v>
      </c>
      <c r="M18" s="26">
        <f t="shared" si="1"/>
        <v>-1.1265258333333334</v>
      </c>
      <c r="N18" s="23"/>
      <c r="O18" s="23"/>
      <c r="P18" s="23"/>
      <c r="Q18" s="22">
        <f>Tableau!N23</f>
        <v>36.684</v>
      </c>
    </row>
    <row r="19" spans="1:17" ht="12.75">
      <c r="A19" s="11" t="s">
        <v>8</v>
      </c>
      <c r="B19" s="17">
        <f>Tableau!E24</f>
        <v>44</v>
      </c>
      <c r="C19" s="19">
        <f>Tableau!F24</f>
        <v>31</v>
      </c>
      <c r="D19" s="18">
        <f>Tableau!G24</f>
        <v>57.65</v>
      </c>
      <c r="E19" s="11" t="str">
        <f>Tableau!H24</f>
        <v>W</v>
      </c>
      <c r="F19" s="13">
        <f>Tableau!I24</f>
        <v>1</v>
      </c>
      <c r="G19" s="13">
        <f>Tableau!J24</f>
        <v>7</v>
      </c>
      <c r="H19" s="14">
        <f>Tableau!K24</f>
        <v>52.67</v>
      </c>
      <c r="J19" s="22" t="str">
        <f>Tableau!C24</f>
        <v>BC354</v>
      </c>
      <c r="K19" s="22" t="str">
        <f>Tableau!B24</f>
        <v>ANTENNE GONIO NG</v>
      </c>
      <c r="L19" s="26">
        <f t="shared" si="0"/>
        <v>44.53268055555556</v>
      </c>
      <c r="M19" s="26">
        <f t="shared" si="1"/>
        <v>-1.1312972222222222</v>
      </c>
      <c r="N19" s="23"/>
      <c r="O19" s="23"/>
      <c r="P19" s="23"/>
      <c r="Q19" s="22">
        <f>Tableau!N24</f>
        <v>36.57</v>
      </c>
    </row>
    <row r="20" spans="1:17" ht="12.75">
      <c r="A20" s="11" t="s">
        <v>8</v>
      </c>
      <c r="B20" s="17">
        <f>Tableau!E25</f>
        <v>44</v>
      </c>
      <c r="C20" s="19">
        <f>Tableau!F25</f>
        <v>31</v>
      </c>
      <c r="D20" s="18">
        <f>Tableau!G25</f>
        <v>52.452</v>
      </c>
      <c r="E20" s="11" t="str">
        <f>Tableau!H25</f>
        <v>W</v>
      </c>
      <c r="F20" s="13">
        <f>Tableau!I25</f>
        <v>1</v>
      </c>
      <c r="G20" s="13">
        <f>Tableau!J25</f>
        <v>8</v>
      </c>
      <c r="H20" s="14">
        <f>Tableau!K25</f>
        <v>34.529</v>
      </c>
      <c r="J20" s="22" t="str">
        <f>Tableau!C25</f>
        <v>BC356</v>
      </c>
      <c r="K20" s="22" t="str">
        <f>Tableau!B25</f>
        <v>ANT. 1 CENTRE RÉCEPTION</v>
      </c>
      <c r="L20" s="26">
        <f t="shared" si="0"/>
        <v>44.531236666666665</v>
      </c>
      <c r="M20" s="26">
        <f t="shared" si="1"/>
        <v>-1.1429247222222223</v>
      </c>
      <c r="N20" s="23"/>
      <c r="O20" s="23"/>
      <c r="P20" s="23"/>
      <c r="Q20" s="22">
        <f>Tableau!N25</f>
        <v>52.994</v>
      </c>
    </row>
    <row r="21" spans="1:17" ht="12.75">
      <c r="A21" s="11" t="s">
        <v>8</v>
      </c>
      <c r="B21" s="17">
        <f>Tableau!E26</f>
        <v>44</v>
      </c>
      <c r="C21" s="19">
        <f>Tableau!F26</f>
        <v>31</v>
      </c>
      <c r="D21" s="18">
        <f>Tableau!G26</f>
        <v>51.432</v>
      </c>
      <c r="E21" s="11" t="str">
        <f>Tableau!H26</f>
        <v>W</v>
      </c>
      <c r="F21" s="13">
        <f>Tableau!I26</f>
        <v>1</v>
      </c>
      <c r="G21" s="13">
        <f>Tableau!J26</f>
        <v>8</v>
      </c>
      <c r="H21" s="14">
        <f>Tableau!K26</f>
        <v>33.826</v>
      </c>
      <c r="J21" s="22" t="str">
        <f>Tableau!C26</f>
        <v>BC357</v>
      </c>
      <c r="K21" s="22" t="str">
        <f>Tableau!B26</f>
        <v>ANT. 2 CENTRE RÉCEPTION</v>
      </c>
      <c r="L21" s="26">
        <f t="shared" si="0"/>
        <v>44.53095333333333</v>
      </c>
      <c r="M21" s="26">
        <f t="shared" si="1"/>
        <v>-1.1427294444444445</v>
      </c>
      <c r="N21" s="23"/>
      <c r="O21" s="23"/>
      <c r="P21" s="23"/>
      <c r="Q21" s="22">
        <f>Tableau!N26</f>
        <v>51.983</v>
      </c>
    </row>
    <row r="22" spans="1:17" ht="12.75">
      <c r="A22" s="11" t="s">
        <v>8</v>
      </c>
      <c r="B22" s="17">
        <f>Tableau!E27</f>
        <v>44</v>
      </c>
      <c r="C22" s="19">
        <f>Tableau!F27</f>
        <v>33</v>
      </c>
      <c r="D22" s="18">
        <f>Tableau!G27</f>
        <v>2.44</v>
      </c>
      <c r="E22" s="11" t="str">
        <f>Tableau!H27</f>
        <v>W</v>
      </c>
      <c r="F22" s="13">
        <f>Tableau!I27</f>
        <v>1</v>
      </c>
      <c r="G22" s="13">
        <f>Tableau!J27</f>
        <v>7</v>
      </c>
      <c r="H22" s="14">
        <f>Tableau!K27</f>
        <v>15.564</v>
      </c>
      <c r="J22" s="22" t="str">
        <f>Tableau!C27</f>
        <v>BC358</v>
      </c>
      <c r="K22" s="22" t="str">
        <f>Tableau!B27</f>
        <v>ANT. 1 CENTRE ÉMISSION</v>
      </c>
      <c r="L22" s="26">
        <f t="shared" si="0"/>
        <v>44.55067777777778</v>
      </c>
      <c r="M22" s="26">
        <f t="shared" si="1"/>
        <v>-1.12099</v>
      </c>
      <c r="N22" s="23"/>
      <c r="O22" s="23"/>
      <c r="P22" s="23"/>
      <c r="Q22" s="22">
        <f>Tableau!N27</f>
        <v>51.135</v>
      </c>
    </row>
    <row r="23" spans="1:17" ht="12.75">
      <c r="A23" s="11" t="s">
        <v>8</v>
      </c>
      <c r="B23" s="17">
        <f>Tableau!E28</f>
        <v>44</v>
      </c>
      <c r="C23" s="19">
        <f>Tableau!F28</f>
        <v>33</v>
      </c>
      <c r="D23" s="18">
        <f>Tableau!G28</f>
        <v>1.76</v>
      </c>
      <c r="E23" s="11" t="str">
        <f>Tableau!H28</f>
        <v>W</v>
      </c>
      <c r="F23" s="13">
        <f>Tableau!I28</f>
        <v>1</v>
      </c>
      <c r="G23" s="13">
        <f>Tableau!J28</f>
        <v>7</v>
      </c>
      <c r="H23" s="14">
        <f>Tableau!K28</f>
        <v>15.739</v>
      </c>
      <c r="J23" s="22" t="str">
        <f>Tableau!C28</f>
        <v>BC359</v>
      </c>
      <c r="K23" s="22" t="str">
        <f>Tableau!B28</f>
        <v>ANT. 2 CENTRE ÉMISSION</v>
      </c>
      <c r="L23" s="26">
        <f t="shared" si="0"/>
        <v>44.550488888888886</v>
      </c>
      <c r="M23" s="26">
        <f t="shared" si="1"/>
        <v>-1.1210386111111112</v>
      </c>
      <c r="N23" s="23"/>
      <c r="O23" s="23"/>
      <c r="P23" s="23"/>
      <c r="Q23" s="22">
        <f>Tableau!N28</f>
        <v>50.576</v>
      </c>
    </row>
    <row r="24" spans="1:17" ht="12.75">
      <c r="A24" s="11" t="s">
        <v>8</v>
      </c>
      <c r="B24" s="17">
        <f>Tableau!E29</f>
        <v>44</v>
      </c>
      <c r="C24" s="19">
        <f>Tableau!F29</f>
        <v>33</v>
      </c>
      <c r="D24" s="18">
        <f>Tableau!G29</f>
        <v>0.864</v>
      </c>
      <c r="E24" s="11" t="str">
        <f>Tableau!H29</f>
        <v>W</v>
      </c>
      <c r="F24" s="13">
        <f>Tableau!I29</f>
        <v>1</v>
      </c>
      <c r="G24" s="13">
        <f>Tableau!J29</f>
        <v>7</v>
      </c>
      <c r="H24" s="14">
        <f>Tableau!K29</f>
        <v>16.497</v>
      </c>
      <c r="J24" s="22" t="str">
        <f>Tableau!C29</f>
        <v>BC360</v>
      </c>
      <c r="K24" s="22" t="str">
        <f>Tableau!B29</f>
        <v>ANT. 3 CENTRE ÉMISSION</v>
      </c>
      <c r="L24" s="26">
        <f t="shared" si="0"/>
        <v>44.550239999999995</v>
      </c>
      <c r="M24" s="26">
        <f t="shared" si="1"/>
        <v>-1.1212491666666666</v>
      </c>
      <c r="N24" s="23"/>
      <c r="O24" s="23"/>
      <c r="P24" s="23"/>
      <c r="Q24" s="22">
        <f>Tableau!N29</f>
        <v>52.888</v>
      </c>
    </row>
    <row r="25" spans="1:17" ht="12.75">
      <c r="A25" s="11" t="s">
        <v>8</v>
      </c>
      <c r="B25" s="17">
        <f>Tableau!E30</f>
        <v>44</v>
      </c>
      <c r="C25" s="19">
        <f>Tableau!F30</f>
        <v>33</v>
      </c>
      <c r="D25" s="18">
        <f>Tableau!G30</f>
        <v>1.858</v>
      </c>
      <c r="E25" s="11" t="str">
        <f>Tableau!H30</f>
        <v>W</v>
      </c>
      <c r="F25" s="13">
        <f>Tableau!I30</f>
        <v>1</v>
      </c>
      <c r="G25" s="13">
        <f>Tableau!J30</f>
        <v>7</v>
      </c>
      <c r="H25" s="14">
        <f>Tableau!K30</f>
        <v>13.895</v>
      </c>
      <c r="J25" s="22" t="str">
        <f>Tableau!C30</f>
        <v>BC361</v>
      </c>
      <c r="K25" s="22" t="str">
        <f>Tableau!B30</f>
        <v>ANT. 4 CENTRE ÉMISSION</v>
      </c>
      <c r="L25" s="26">
        <f t="shared" si="0"/>
        <v>44.55051611111111</v>
      </c>
      <c r="M25" s="26">
        <f t="shared" si="1"/>
        <v>-1.120526388888889</v>
      </c>
      <c r="N25" s="23"/>
      <c r="O25" s="23"/>
      <c r="P25" s="23"/>
      <c r="Q25" s="22">
        <f>Tableau!N30</f>
        <v>48.438</v>
      </c>
    </row>
    <row r="26" spans="1:17" ht="12.75">
      <c r="A26" s="11" t="s">
        <v>8</v>
      </c>
      <c r="B26" s="17">
        <f>Tableau!E31</f>
        <v>44</v>
      </c>
      <c r="C26" s="19">
        <f>Tableau!F31</f>
        <v>33</v>
      </c>
      <c r="D26" s="18">
        <f>Tableau!G31</f>
        <v>1.306</v>
      </c>
      <c r="E26" s="11" t="str">
        <f>Tableau!H31</f>
        <v>W</v>
      </c>
      <c r="F26" s="13">
        <f>Tableau!I31</f>
        <v>1</v>
      </c>
      <c r="G26" s="13">
        <f>Tableau!J31</f>
        <v>7</v>
      </c>
      <c r="H26" s="14">
        <f>Tableau!K31</f>
        <v>14.237</v>
      </c>
      <c r="J26" s="22" t="str">
        <f>Tableau!C31</f>
        <v>BC362</v>
      </c>
      <c r="K26" s="22" t="str">
        <f>Tableau!B31</f>
        <v>ANT. 5 CENTRE ÉMISSION</v>
      </c>
      <c r="L26" s="26">
        <f t="shared" si="0"/>
        <v>44.55036277777778</v>
      </c>
      <c r="M26" s="26">
        <f t="shared" si="1"/>
        <v>-1.120621388888889</v>
      </c>
      <c r="N26" s="23"/>
      <c r="O26" s="23"/>
      <c r="P26" s="23"/>
      <c r="Q26" s="22">
        <f>Tableau!N31</f>
        <v>52.083</v>
      </c>
    </row>
    <row r="27" spans="1:17" ht="12.75">
      <c r="A27" s="11" t="s">
        <v>8</v>
      </c>
      <c r="B27" s="17">
        <f>Tableau!E32</f>
        <v>44</v>
      </c>
      <c r="C27" s="19">
        <f>Tableau!F32</f>
        <v>32</v>
      </c>
      <c r="D27" s="18">
        <f>Tableau!G32</f>
        <v>56.796</v>
      </c>
      <c r="E27" s="11" t="str">
        <f>Tableau!H32</f>
        <v>W</v>
      </c>
      <c r="F27" s="13">
        <f>Tableau!I32</f>
        <v>1</v>
      </c>
      <c r="G27" s="13">
        <f>Tableau!J32</f>
        <v>6</v>
      </c>
      <c r="H27" s="14">
        <f>Tableau!K32</f>
        <v>6.133</v>
      </c>
      <c r="J27" s="22" t="str">
        <f>Tableau!C32</f>
        <v>BC900</v>
      </c>
      <c r="K27" s="22" t="str">
        <f>Tableau!B32</f>
        <v>LAMPADAIRE 1</v>
      </c>
      <c r="L27" s="26">
        <f t="shared" si="0"/>
        <v>44.54911</v>
      </c>
      <c r="M27" s="26">
        <f t="shared" si="1"/>
        <v>-1.1017036111111111</v>
      </c>
      <c r="N27" s="23"/>
      <c r="O27" s="23"/>
      <c r="P27" s="23"/>
      <c r="Q27" s="22">
        <f>Tableau!N32</f>
        <v>52.272</v>
      </c>
    </row>
    <row r="28" spans="1:17" ht="12.75">
      <c r="A28" s="11" t="s">
        <v>8</v>
      </c>
      <c r="B28" s="17">
        <f>Tableau!E33</f>
        <v>44</v>
      </c>
      <c r="C28" s="19">
        <f>Tableau!F33</f>
        <v>32</v>
      </c>
      <c r="D28" s="18">
        <f>Tableau!G33</f>
        <v>55.767</v>
      </c>
      <c r="E28" s="11" t="str">
        <f>Tableau!H33</f>
        <v>W</v>
      </c>
      <c r="F28" s="13">
        <f>Tableau!I33</f>
        <v>1</v>
      </c>
      <c r="G28" s="13">
        <f>Tableau!J33</f>
        <v>6</v>
      </c>
      <c r="H28" s="14">
        <f>Tableau!K33</f>
        <v>8.318</v>
      </c>
      <c r="J28" s="22" t="str">
        <f>Tableau!C33</f>
        <v>BC901</v>
      </c>
      <c r="K28" s="22" t="str">
        <f>Tableau!B33</f>
        <v>LAMPADAIRE 2</v>
      </c>
      <c r="L28" s="26">
        <f t="shared" si="0"/>
        <v>44.54882416666666</v>
      </c>
      <c r="M28" s="26">
        <f t="shared" si="1"/>
        <v>-1.1023105555555557</v>
      </c>
      <c r="N28" s="23"/>
      <c r="O28" s="23"/>
      <c r="P28" s="23"/>
      <c r="Q28" s="22">
        <f>Tableau!N33</f>
        <v>52.178</v>
      </c>
    </row>
    <row r="29" spans="1:17" ht="12.75">
      <c r="A29" s="11" t="s">
        <v>8</v>
      </c>
      <c r="B29" s="17">
        <f>Tableau!E34</f>
        <v>44</v>
      </c>
      <c r="C29" s="19">
        <f>Tableau!F34</f>
        <v>32</v>
      </c>
      <c r="D29" s="18">
        <f>Tableau!G34</f>
        <v>54.182</v>
      </c>
      <c r="E29" s="11" t="str">
        <f>Tableau!H34</f>
        <v>W</v>
      </c>
      <c r="F29" s="13">
        <f>Tableau!I34</f>
        <v>1</v>
      </c>
      <c r="G29" s="13">
        <f>Tableau!J34</f>
        <v>6</v>
      </c>
      <c r="H29" s="14">
        <f>Tableau!K34</f>
        <v>11.714</v>
      </c>
      <c r="J29" s="22" t="str">
        <f>Tableau!C34</f>
        <v>BC902</v>
      </c>
      <c r="K29" s="22" t="str">
        <f>Tableau!B34</f>
        <v>LAMPADAIRE 3</v>
      </c>
      <c r="L29" s="26">
        <f t="shared" si="0"/>
        <v>44.548383888888885</v>
      </c>
      <c r="M29" s="26">
        <f t="shared" si="1"/>
        <v>-1.103253888888889</v>
      </c>
      <c r="N29" s="23"/>
      <c r="O29" s="23"/>
      <c r="P29" s="23"/>
      <c r="Q29" s="22">
        <f>Tableau!N34</f>
        <v>52.047</v>
      </c>
    </row>
    <row r="30" spans="1:17" ht="12.75">
      <c r="A30" s="11" t="s">
        <v>8</v>
      </c>
      <c r="B30" s="17">
        <f>Tableau!E35</f>
        <v>44</v>
      </c>
      <c r="C30" s="19">
        <f>Tableau!F35</f>
        <v>32</v>
      </c>
      <c r="D30" s="18">
        <f>Tableau!G35</f>
        <v>52.634</v>
      </c>
      <c r="E30" s="11" t="str">
        <f>Tableau!H35</f>
        <v>W</v>
      </c>
      <c r="F30" s="13">
        <f>Tableau!I35</f>
        <v>1</v>
      </c>
      <c r="G30" s="13">
        <f>Tableau!J35</f>
        <v>6</v>
      </c>
      <c r="H30" s="14">
        <f>Tableau!K35</f>
        <v>15.019</v>
      </c>
      <c r="J30" s="22" t="str">
        <f>Tableau!C35</f>
        <v>BC903</v>
      </c>
      <c r="K30" s="22" t="str">
        <f>Tableau!B35</f>
        <v>LAMPADAIRE 4</v>
      </c>
      <c r="L30" s="26">
        <f t="shared" si="0"/>
        <v>44.547953888888884</v>
      </c>
      <c r="M30" s="26">
        <f t="shared" si="1"/>
        <v>-1.1041719444444444</v>
      </c>
      <c r="N30" s="23"/>
      <c r="O30" s="23"/>
      <c r="P30" s="23"/>
      <c r="Q30" s="22">
        <f>Tableau!N35</f>
        <v>52.104</v>
      </c>
    </row>
    <row r="31" spans="1:17" ht="12.75">
      <c r="A31" s="11" t="s">
        <v>8</v>
      </c>
      <c r="B31" s="17">
        <f>Tableau!E36</f>
        <v>44</v>
      </c>
      <c r="C31" s="19">
        <f>Tableau!F36</f>
        <v>32</v>
      </c>
      <c r="D31" s="18">
        <f>Tableau!G36</f>
        <v>58.418</v>
      </c>
      <c r="E31" s="11" t="str">
        <f>Tableau!H36</f>
        <v>W</v>
      </c>
      <c r="F31" s="13">
        <f>Tableau!I36</f>
        <v>1</v>
      </c>
      <c r="G31" s="13">
        <f>Tableau!J36</f>
        <v>6</v>
      </c>
      <c r="H31" s="14">
        <f>Tableau!K36</f>
        <v>7.664</v>
      </c>
      <c r="J31" s="22" t="str">
        <f>Tableau!C36</f>
        <v>BC904-1</v>
      </c>
      <c r="K31" s="22" t="str">
        <f>Tableau!B36</f>
        <v>HANGAR EH EST</v>
      </c>
      <c r="L31" s="26">
        <f t="shared" si="0"/>
        <v>44.54956055555555</v>
      </c>
      <c r="M31" s="26">
        <f t="shared" si="1"/>
        <v>-1.102128888888889</v>
      </c>
      <c r="N31" s="23"/>
      <c r="O31" s="23"/>
      <c r="P31" s="23"/>
      <c r="Q31" s="22">
        <f>Tableau!N36</f>
        <v>40.447</v>
      </c>
    </row>
    <row r="32" spans="1:17" ht="12.75">
      <c r="A32" s="11" t="s">
        <v>8</v>
      </c>
      <c r="B32" s="17">
        <f>Tableau!E37</f>
        <v>44</v>
      </c>
      <c r="C32" s="19">
        <f>Tableau!F37</f>
        <v>32</v>
      </c>
      <c r="D32" s="18">
        <f>Tableau!G37</f>
        <v>56.731</v>
      </c>
      <c r="E32" s="11" t="str">
        <f>Tableau!H37</f>
        <v>W</v>
      </c>
      <c r="F32" s="13">
        <f>Tableau!I37</f>
        <v>1</v>
      </c>
      <c r="G32" s="13">
        <f>Tableau!J37</f>
        <v>6</v>
      </c>
      <c r="H32" s="14">
        <f>Tableau!K37</f>
        <v>6.086</v>
      </c>
      <c r="J32" s="22" t="str">
        <f>Tableau!C37</f>
        <v>BC904-2</v>
      </c>
      <c r="K32" s="22" t="str">
        <f>Tableau!B37</f>
        <v>HANGAR EH EST</v>
      </c>
      <c r="L32" s="26">
        <f t="shared" si="0"/>
        <v>44.54909194444444</v>
      </c>
      <c r="M32" s="26">
        <f t="shared" si="1"/>
        <v>-1.1016905555555556</v>
      </c>
      <c r="N32" s="23"/>
      <c r="O32" s="23"/>
      <c r="P32" s="23"/>
      <c r="Q32" s="22">
        <f>Tableau!N37</f>
        <v>40.447</v>
      </c>
    </row>
    <row r="33" spans="1:17" ht="12.75">
      <c r="A33" s="11" t="s">
        <v>8</v>
      </c>
      <c r="B33" s="17">
        <f>Tableau!E38</f>
        <v>44</v>
      </c>
      <c r="C33" s="19">
        <f>Tableau!F38</f>
        <v>32</v>
      </c>
      <c r="D33" s="18">
        <f>Tableau!G38</f>
        <v>55.749</v>
      </c>
      <c r="E33" s="11" t="str">
        <f>Tableau!H38</f>
        <v>W</v>
      </c>
      <c r="F33" s="13">
        <f>Tableau!I38</f>
        <v>1</v>
      </c>
      <c r="G33" s="13">
        <f>Tableau!J38</f>
        <v>6</v>
      </c>
      <c r="H33" s="14">
        <f>Tableau!K38</f>
        <v>8.189</v>
      </c>
      <c r="J33" s="22" t="str">
        <f>Tableau!C38</f>
        <v>BC904-3</v>
      </c>
      <c r="K33" s="22" t="str">
        <f>Tableau!B38</f>
        <v>HANGAR EH EST</v>
      </c>
      <c r="L33" s="26">
        <f t="shared" si="0"/>
        <v>44.54881916666667</v>
      </c>
      <c r="M33" s="26">
        <f t="shared" si="1"/>
        <v>-1.1022747222222222</v>
      </c>
      <c r="N33" s="23"/>
      <c r="O33" s="23"/>
      <c r="P33" s="23"/>
      <c r="Q33" s="22">
        <f>Tableau!N38</f>
        <v>40.447</v>
      </c>
    </row>
    <row r="34" spans="1:17" ht="12.75">
      <c r="A34" s="11" t="s">
        <v>8</v>
      </c>
      <c r="B34" s="17">
        <f>Tableau!E39</f>
        <v>44</v>
      </c>
      <c r="C34" s="19">
        <f>Tableau!F39</f>
        <v>32</v>
      </c>
      <c r="D34" s="18">
        <f>Tableau!G39</f>
        <v>57.46</v>
      </c>
      <c r="E34" s="11" t="str">
        <f>Tableau!H39</f>
        <v>W</v>
      </c>
      <c r="F34" s="13">
        <f>Tableau!I39</f>
        <v>1</v>
      </c>
      <c r="G34" s="13">
        <f>Tableau!J39</f>
        <v>6</v>
      </c>
      <c r="H34" s="14">
        <f>Tableau!K39</f>
        <v>9.716</v>
      </c>
      <c r="J34" s="22" t="str">
        <f>Tableau!C39</f>
        <v>BC904-4</v>
      </c>
      <c r="K34" s="22" t="str">
        <f>Tableau!B39</f>
        <v>HANGAR EH EST</v>
      </c>
      <c r="L34" s="26">
        <f t="shared" si="0"/>
        <v>44.54929444444444</v>
      </c>
      <c r="M34" s="26">
        <f t="shared" si="1"/>
        <v>-1.102698888888889</v>
      </c>
      <c r="N34" s="23"/>
      <c r="O34" s="23"/>
      <c r="P34" s="23"/>
      <c r="Q34" s="22">
        <f>Tableau!N39</f>
        <v>40.447</v>
      </c>
    </row>
    <row r="35" spans="1:17" ht="12.75">
      <c r="A35" s="11" t="s">
        <v>8</v>
      </c>
      <c r="B35" s="17">
        <f>Tableau!E40</f>
        <v>44</v>
      </c>
      <c r="C35" s="19">
        <f>Tableau!F40</f>
        <v>32</v>
      </c>
      <c r="D35" s="18">
        <f>Tableau!G40</f>
        <v>56.023</v>
      </c>
      <c r="E35" s="11" t="str">
        <f>Tableau!H40</f>
        <v>W</v>
      </c>
      <c r="F35" s="13">
        <f>Tableau!I40</f>
        <v>1</v>
      </c>
      <c r="G35" s="13">
        <f>Tableau!J40</f>
        <v>6</v>
      </c>
      <c r="H35" s="14">
        <f>Tableau!K40</f>
        <v>13.827</v>
      </c>
      <c r="J35" s="22" t="str">
        <f>Tableau!C40</f>
        <v>BC905-1</v>
      </c>
      <c r="K35" s="22" t="str">
        <f>Tableau!B40</f>
        <v>HANGAR EH OUEST</v>
      </c>
      <c r="L35" s="26">
        <f t="shared" si="0"/>
        <v>44.548895277777774</v>
      </c>
      <c r="M35" s="26">
        <f t="shared" si="1"/>
        <v>-1.1038408333333334</v>
      </c>
      <c r="N35" s="23"/>
      <c r="O35" s="23"/>
      <c r="P35" s="23"/>
      <c r="Q35" s="22">
        <f>Tableau!N40</f>
        <v>41.489</v>
      </c>
    </row>
    <row r="36" spans="1:17" ht="12.75">
      <c r="A36" s="11" t="s">
        <v>8</v>
      </c>
      <c r="B36" s="17">
        <f>Tableau!E41</f>
        <v>44</v>
      </c>
      <c r="C36" s="19">
        <f>Tableau!F41</f>
        <v>32</v>
      </c>
      <c r="D36" s="18">
        <f>Tableau!G41</f>
        <v>54.004</v>
      </c>
      <c r="E36" s="11" t="str">
        <f>Tableau!H41</f>
        <v>W</v>
      </c>
      <c r="F36" s="13">
        <f>Tableau!I41</f>
        <v>1</v>
      </c>
      <c r="G36" s="13">
        <f>Tableau!J41</f>
        <v>6</v>
      </c>
      <c r="H36" s="14">
        <f>Tableau!K41</f>
        <v>11.924</v>
      </c>
      <c r="J36" s="22" t="str">
        <f>Tableau!C41</f>
        <v>BC905-2</v>
      </c>
      <c r="K36" s="22" t="str">
        <f>Tableau!B41</f>
        <v>HANGAR EH OUEST</v>
      </c>
      <c r="L36" s="26">
        <f t="shared" si="0"/>
        <v>44.54833444444444</v>
      </c>
      <c r="M36" s="26">
        <f t="shared" si="1"/>
        <v>-1.1033122222222222</v>
      </c>
      <c r="N36" s="23"/>
      <c r="O36" s="23"/>
      <c r="P36" s="23"/>
      <c r="Q36" s="22">
        <f>Tableau!N41</f>
        <v>41.489</v>
      </c>
    </row>
    <row r="37" spans="1:17" ht="12.75">
      <c r="A37" s="11" t="s">
        <v>8</v>
      </c>
      <c r="B37" s="17">
        <f>Tableau!E42</f>
        <v>44</v>
      </c>
      <c r="C37" s="19">
        <f>Tableau!F42</f>
        <v>32</v>
      </c>
      <c r="D37" s="18">
        <f>Tableau!G42</f>
        <v>52.641</v>
      </c>
      <c r="E37" s="11" t="str">
        <f>Tableau!H42</f>
        <v>W</v>
      </c>
      <c r="F37" s="13">
        <f>Tableau!I42</f>
        <v>1</v>
      </c>
      <c r="G37" s="13">
        <f>Tableau!J42</f>
        <v>6</v>
      </c>
      <c r="H37" s="14">
        <f>Tableau!K42</f>
        <v>14.829</v>
      </c>
      <c r="J37" s="22" t="str">
        <f>Tableau!C42</f>
        <v>BC905-3</v>
      </c>
      <c r="K37" s="22" t="str">
        <f>Tableau!B42</f>
        <v>HANGAR EH OUEST</v>
      </c>
      <c r="L37" s="26">
        <f t="shared" si="0"/>
        <v>44.54795583333333</v>
      </c>
      <c r="M37" s="26">
        <f t="shared" si="1"/>
        <v>-1.1041191666666668</v>
      </c>
      <c r="N37" s="23"/>
      <c r="O37" s="23"/>
      <c r="P37" s="23"/>
      <c r="Q37" s="22">
        <f>Tableau!N42</f>
        <v>41.489</v>
      </c>
    </row>
    <row r="38" spans="1:17" ht="12.75">
      <c r="A38" s="11" t="s">
        <v>8</v>
      </c>
      <c r="B38" s="17">
        <f>Tableau!E43</f>
        <v>44</v>
      </c>
      <c r="C38" s="19">
        <f>Tableau!F43</f>
        <v>32</v>
      </c>
      <c r="D38" s="18">
        <f>Tableau!G43</f>
        <v>54.697</v>
      </c>
      <c r="E38" s="11" t="str">
        <f>Tableau!H43</f>
        <v>W</v>
      </c>
      <c r="F38" s="13">
        <f>Tableau!I43</f>
        <v>1</v>
      </c>
      <c r="G38" s="13">
        <f>Tableau!J43</f>
        <v>6</v>
      </c>
      <c r="H38" s="14">
        <f>Tableau!K43</f>
        <v>16.659</v>
      </c>
      <c r="J38" s="22" t="str">
        <f>Tableau!C43</f>
        <v>BC905-4</v>
      </c>
      <c r="K38" s="22" t="str">
        <f>Tableau!B43</f>
        <v>HANGAR EH OUEST</v>
      </c>
      <c r="L38" s="26">
        <f t="shared" si="0"/>
        <v>44.54852694444444</v>
      </c>
      <c r="M38" s="26">
        <f t="shared" si="1"/>
        <v>-1.1046275</v>
      </c>
      <c r="N38" s="23"/>
      <c r="O38" s="23"/>
      <c r="P38" s="23"/>
      <c r="Q38" s="22">
        <f>Tableau!N43</f>
        <v>41.489</v>
      </c>
    </row>
    <row r="39" spans="1:17" ht="12.75">
      <c r="A39" s="11" t="s">
        <v>8</v>
      </c>
      <c r="B39" s="17">
        <f>Tableau!E44</f>
        <v>44</v>
      </c>
      <c r="C39" s="19">
        <f>Tableau!F44</f>
        <v>32</v>
      </c>
      <c r="D39" s="18">
        <f>Tableau!G44</f>
        <v>35.727</v>
      </c>
      <c r="E39" s="11" t="str">
        <f>Tableau!H44</f>
        <v>W</v>
      </c>
      <c r="F39" s="13">
        <f>Tableau!I44</f>
        <v>1</v>
      </c>
      <c r="G39" s="13">
        <f>Tableau!J44</f>
        <v>6</v>
      </c>
      <c r="H39" s="14">
        <f>Tableau!K44</f>
        <v>43.683</v>
      </c>
      <c r="J39" s="22" t="str">
        <f>Tableau!C44</f>
        <v>BC906-1</v>
      </c>
      <c r="K39" s="22" t="str">
        <f>Tableau!B44</f>
        <v>DEMI-TONNEAU 21</v>
      </c>
      <c r="L39" s="26">
        <f t="shared" si="0"/>
        <v>44.543257499999996</v>
      </c>
      <c r="M39" s="26">
        <f t="shared" si="1"/>
        <v>-1.1121341666666666</v>
      </c>
      <c r="N39" s="23"/>
      <c r="O39" s="23"/>
      <c r="P39" s="23"/>
      <c r="Q39" s="22">
        <f>Tableau!N44</f>
        <v>36.09</v>
      </c>
    </row>
    <row r="40" spans="1:17" ht="12.75">
      <c r="A40" s="11" t="s">
        <v>8</v>
      </c>
      <c r="B40" s="17">
        <f>Tableau!E45</f>
        <v>44</v>
      </c>
      <c r="C40" s="19">
        <f>Tableau!F45</f>
        <v>32</v>
      </c>
      <c r="D40" s="18">
        <f>Tableau!G45</f>
        <v>35.359</v>
      </c>
      <c r="E40" s="11" t="str">
        <f>Tableau!H45</f>
        <v>W</v>
      </c>
      <c r="F40" s="13">
        <f>Tableau!I45</f>
        <v>1</v>
      </c>
      <c r="G40" s="13">
        <f>Tableau!J45</f>
        <v>6</v>
      </c>
      <c r="H40" s="14">
        <f>Tableau!K45</f>
        <v>43.15</v>
      </c>
      <c r="J40" s="22" t="str">
        <f>Tableau!C45</f>
        <v>BC906-2</v>
      </c>
      <c r="K40" s="22" t="str">
        <f>Tableau!B45</f>
        <v>DEMI-TONNEAU 21</v>
      </c>
      <c r="L40" s="26">
        <f t="shared" si="0"/>
        <v>44.54315527777778</v>
      </c>
      <c r="M40" s="26">
        <f t="shared" si="1"/>
        <v>-1.1119861111111111</v>
      </c>
      <c r="N40" s="23"/>
      <c r="O40" s="23"/>
      <c r="P40" s="23"/>
      <c r="Q40" s="22">
        <f>Tableau!N45</f>
        <v>36.09</v>
      </c>
    </row>
    <row r="41" spans="1:17" ht="12.75">
      <c r="A41" s="11" t="s">
        <v>8</v>
      </c>
      <c r="B41" s="17">
        <f>Tableau!E46</f>
        <v>44</v>
      </c>
      <c r="C41" s="19">
        <f>Tableau!F46</f>
        <v>32</v>
      </c>
      <c r="D41" s="18">
        <f>Tableau!G46</f>
        <v>34.397</v>
      </c>
      <c r="E41" s="11" t="str">
        <f>Tableau!H46</f>
        <v>W</v>
      </c>
      <c r="F41" s="13">
        <f>Tableau!I46</f>
        <v>1</v>
      </c>
      <c r="G41" s="13">
        <f>Tableau!J46</f>
        <v>6</v>
      </c>
      <c r="H41" s="14">
        <f>Tableau!K46</f>
        <v>44.097</v>
      </c>
      <c r="J41" s="22" t="str">
        <f>Tableau!C46</f>
        <v>BC906-3</v>
      </c>
      <c r="K41" s="22" t="str">
        <f>Tableau!B46</f>
        <v>DEMI-TONNEAU 21</v>
      </c>
      <c r="L41" s="26">
        <f t="shared" si="0"/>
        <v>44.54288805555555</v>
      </c>
      <c r="M41" s="26">
        <f t="shared" si="1"/>
        <v>-1.1122491666666667</v>
      </c>
      <c r="N41" s="23"/>
      <c r="O41" s="23"/>
      <c r="P41" s="23"/>
      <c r="Q41" s="22">
        <f>Tableau!N46</f>
        <v>36.09</v>
      </c>
    </row>
    <row r="42" spans="1:17" ht="12.75">
      <c r="A42" s="11" t="s">
        <v>8</v>
      </c>
      <c r="B42" s="17">
        <f>Tableau!E47</f>
        <v>44</v>
      </c>
      <c r="C42" s="19">
        <f>Tableau!F47</f>
        <v>32</v>
      </c>
      <c r="D42" s="18">
        <f>Tableau!G47</f>
        <v>34.702</v>
      </c>
      <c r="E42" s="11" t="str">
        <f>Tableau!H47</f>
        <v>W</v>
      </c>
      <c r="F42" s="13">
        <f>Tableau!I47</f>
        <v>1</v>
      </c>
      <c r="G42" s="13">
        <f>Tableau!J47</f>
        <v>6</v>
      </c>
      <c r="H42" s="14">
        <f>Tableau!K47</f>
        <v>44.7</v>
      </c>
      <c r="J42" s="22" t="str">
        <f>Tableau!C47</f>
        <v>BC906-4</v>
      </c>
      <c r="K42" s="22" t="str">
        <f>Tableau!B47</f>
        <v>DEMI-TONNEAU 21</v>
      </c>
      <c r="L42" s="26">
        <f t="shared" si="0"/>
        <v>44.54297277777778</v>
      </c>
      <c r="M42" s="26">
        <f t="shared" si="1"/>
        <v>-1.1124166666666668</v>
      </c>
      <c r="N42" s="23"/>
      <c r="O42" s="23"/>
      <c r="P42" s="23"/>
      <c r="Q42" s="22">
        <f>Tableau!N47</f>
        <v>36.09</v>
      </c>
    </row>
    <row r="43" spans="1:17" ht="12.75">
      <c r="A43" s="11" t="s">
        <v>8</v>
      </c>
      <c r="B43" s="17">
        <f>Tableau!E48</f>
        <v>44</v>
      </c>
      <c r="C43" s="19">
        <f>Tableau!F48</f>
        <v>32</v>
      </c>
      <c r="D43" s="18">
        <f>Tableau!G48</f>
        <v>37.033</v>
      </c>
      <c r="E43" s="11" t="str">
        <f>Tableau!H48</f>
        <v>W</v>
      </c>
      <c r="F43" s="13">
        <f>Tableau!I48</f>
        <v>1</v>
      </c>
      <c r="G43" s="13">
        <f>Tableau!J48</f>
        <v>6</v>
      </c>
      <c r="H43" s="14">
        <f>Tableau!K48</f>
        <v>45.167</v>
      </c>
      <c r="J43" s="22" t="str">
        <f>Tableau!C48</f>
        <v>BC907-1</v>
      </c>
      <c r="K43" s="22" t="str">
        <f>Tableau!B48</f>
        <v>DEMI-TONNEAU 20</v>
      </c>
      <c r="L43" s="26">
        <f t="shared" si="0"/>
        <v>44.54362027777778</v>
      </c>
      <c r="M43" s="26">
        <f t="shared" si="1"/>
        <v>-1.112546388888889</v>
      </c>
      <c r="N43" s="23"/>
      <c r="O43" s="23"/>
      <c r="P43" s="23"/>
      <c r="Q43" s="22">
        <f>Tableau!N48</f>
        <v>34.378</v>
      </c>
    </row>
    <row r="44" spans="1:17" ht="12.75">
      <c r="A44" s="11" t="s">
        <v>8</v>
      </c>
      <c r="B44" s="17">
        <f>Tableau!E49</f>
        <v>44</v>
      </c>
      <c r="C44" s="19">
        <f>Tableau!F49</f>
        <v>32</v>
      </c>
      <c r="D44" s="18">
        <f>Tableau!G49</f>
        <v>36.956</v>
      </c>
      <c r="E44" s="11" t="str">
        <f>Tableau!H49</f>
        <v>W</v>
      </c>
      <c r="F44" s="13">
        <f>Tableau!I49</f>
        <v>1</v>
      </c>
      <c r="G44" s="13">
        <f>Tableau!J49</f>
        <v>6</v>
      </c>
      <c r="H44" s="14">
        <f>Tableau!K49</f>
        <v>44.648</v>
      </c>
      <c r="J44" s="22" t="str">
        <f>Tableau!C49</f>
        <v>BC907-2</v>
      </c>
      <c r="K44" s="22" t="str">
        <f>Tableau!B49</f>
        <v>DEMI-TONNEAU 20</v>
      </c>
      <c r="L44" s="26">
        <f t="shared" si="0"/>
        <v>44.54359888888889</v>
      </c>
      <c r="M44" s="26">
        <f t="shared" si="1"/>
        <v>-1.1124022222222223</v>
      </c>
      <c r="N44" s="23"/>
      <c r="O44" s="23"/>
      <c r="P44" s="23"/>
      <c r="Q44" s="22">
        <f>Tableau!N49</f>
        <v>34.378</v>
      </c>
    </row>
    <row r="45" spans="1:17" ht="12.75">
      <c r="A45" s="11" t="s">
        <v>8</v>
      </c>
      <c r="B45" s="17">
        <f>Tableau!E50</f>
        <v>44</v>
      </c>
      <c r="C45" s="19">
        <f>Tableau!F50</f>
        <v>32</v>
      </c>
      <c r="D45" s="18">
        <f>Tableau!G50</f>
        <v>35.859</v>
      </c>
      <c r="E45" s="11" t="str">
        <f>Tableau!H50</f>
        <v>W</v>
      </c>
      <c r="F45" s="13">
        <f>Tableau!I50</f>
        <v>1</v>
      </c>
      <c r="G45" s="13">
        <f>Tableau!J50</f>
        <v>6</v>
      </c>
      <c r="H45" s="14">
        <f>Tableau!K50</f>
        <v>44.716</v>
      </c>
      <c r="J45" s="22" t="str">
        <f>Tableau!C50</f>
        <v>BC907-3</v>
      </c>
      <c r="K45" s="22" t="str">
        <f>Tableau!B50</f>
        <v>DEMI-TONNEAU 20</v>
      </c>
      <c r="L45" s="26">
        <f t="shared" si="0"/>
        <v>44.54329416666666</v>
      </c>
      <c r="M45" s="26">
        <f t="shared" si="1"/>
        <v>-1.1124211111111113</v>
      </c>
      <c r="N45" s="23"/>
      <c r="O45" s="23"/>
      <c r="P45" s="23"/>
      <c r="Q45" s="22">
        <f>Tableau!N50</f>
        <v>34.378</v>
      </c>
    </row>
    <row r="46" spans="1:17" ht="12.75">
      <c r="A46" s="11" t="s">
        <v>8</v>
      </c>
      <c r="B46" s="17">
        <f>Tableau!E51</f>
        <v>44</v>
      </c>
      <c r="C46" s="19">
        <f>Tableau!F51</f>
        <v>32</v>
      </c>
      <c r="D46" s="18">
        <f>Tableau!G51</f>
        <v>35.972</v>
      </c>
      <c r="E46" s="11" t="str">
        <f>Tableau!H51</f>
        <v>W</v>
      </c>
      <c r="F46" s="13">
        <f>Tableau!I51</f>
        <v>1</v>
      </c>
      <c r="G46" s="13">
        <f>Tableau!J51</f>
        <v>6</v>
      </c>
      <c r="H46" s="14">
        <f>Tableau!K51</f>
        <v>45.473</v>
      </c>
      <c r="J46" s="22" t="str">
        <f>Tableau!C51</f>
        <v>BC907-4</v>
      </c>
      <c r="K46" s="22" t="str">
        <f>Tableau!B51</f>
        <v>DEMI-TONNEAU 20</v>
      </c>
      <c r="L46" s="26">
        <f t="shared" si="0"/>
        <v>44.543325555555555</v>
      </c>
      <c r="M46" s="26">
        <f t="shared" si="1"/>
        <v>-1.112631388888889</v>
      </c>
      <c r="N46" s="23"/>
      <c r="O46" s="23"/>
      <c r="P46" s="23"/>
      <c r="Q46" s="22">
        <f>Tableau!N51</f>
        <v>34.378</v>
      </c>
    </row>
    <row r="47" spans="1:17" ht="12.75">
      <c r="A47" s="11" t="s">
        <v>8</v>
      </c>
      <c r="B47" s="17">
        <f>Tableau!E52</f>
        <v>44</v>
      </c>
      <c r="C47" s="19">
        <f>Tableau!F52</f>
        <v>32</v>
      </c>
      <c r="D47" s="18">
        <f>Tableau!G52</f>
        <v>36.187</v>
      </c>
      <c r="E47" s="11" t="str">
        <f>Tableau!H52</f>
        <v>W</v>
      </c>
      <c r="F47" s="13">
        <f>Tableau!I52</f>
        <v>1</v>
      </c>
      <c r="G47" s="13">
        <f>Tableau!J52</f>
        <v>6</v>
      </c>
      <c r="H47" s="14">
        <f>Tableau!K52</f>
        <v>44.036</v>
      </c>
      <c r="J47" s="22" t="str">
        <f>Tableau!C52</f>
        <v>BC908</v>
      </c>
      <c r="K47" s="22" t="str">
        <f>Tableau!B52</f>
        <v>ANTENNE ZA1</v>
      </c>
      <c r="L47" s="26">
        <f t="shared" si="0"/>
        <v>44.54338527777777</v>
      </c>
      <c r="M47" s="26">
        <f t="shared" si="1"/>
        <v>-1.1122322222222223</v>
      </c>
      <c r="N47" s="23"/>
      <c r="O47" s="23"/>
      <c r="P47" s="23"/>
      <c r="Q47" s="22">
        <f>Tableau!N52</f>
        <v>41.121</v>
      </c>
    </row>
    <row r="48" spans="1:17" ht="12.75">
      <c r="A48" s="11" t="s">
        <v>8</v>
      </c>
      <c r="B48" s="17">
        <f>Tableau!E53</f>
        <v>44</v>
      </c>
      <c r="C48" s="19">
        <f>Tableau!F53</f>
        <v>32</v>
      </c>
      <c r="D48" s="18">
        <f>Tableau!G53</f>
        <v>24.739</v>
      </c>
      <c r="E48" s="11" t="str">
        <f>Tableau!H53</f>
        <v>W</v>
      </c>
      <c r="F48" s="13">
        <f>Tableau!I53</f>
        <v>1</v>
      </c>
      <c r="G48" s="13">
        <f>Tableau!J53</f>
        <v>6</v>
      </c>
      <c r="H48" s="14">
        <f>Tableau!K53</f>
        <v>56.409</v>
      </c>
      <c r="J48" s="22" t="str">
        <f>Tableau!C53</f>
        <v>BC909</v>
      </c>
      <c r="K48" s="22" t="str">
        <f>Tableau!B53</f>
        <v>MANCHE À AIR</v>
      </c>
      <c r="L48" s="26">
        <f t="shared" si="0"/>
        <v>44.54020527777777</v>
      </c>
      <c r="M48" s="26">
        <f t="shared" si="1"/>
        <v>-1.1156691666666667</v>
      </c>
      <c r="N48" s="23"/>
      <c r="O48" s="23"/>
      <c r="P48" s="23"/>
      <c r="Q48" s="22">
        <f>Tableau!N53</f>
        <v>32.49</v>
      </c>
    </row>
    <row r="49" spans="1:17" ht="12.75">
      <c r="A49" s="11" t="s">
        <v>8</v>
      </c>
      <c r="B49" s="17">
        <f>Tableau!E54</f>
        <v>44</v>
      </c>
      <c r="C49" s="19">
        <f>Tableau!F54</f>
        <v>32</v>
      </c>
      <c r="D49" s="18">
        <f>Tableau!G54</f>
        <v>27.29</v>
      </c>
      <c r="E49" s="11" t="str">
        <f>Tableau!H54</f>
        <v>W</v>
      </c>
      <c r="F49" s="13">
        <f>Tableau!I54</f>
        <v>1</v>
      </c>
      <c r="G49" s="13">
        <f>Tableau!J54</f>
        <v>7</v>
      </c>
      <c r="H49" s="14">
        <f>Tableau!K54</f>
        <v>8.132</v>
      </c>
      <c r="J49" s="22" t="str">
        <f>Tableau!C54</f>
        <v>BC910-1</v>
      </c>
      <c r="K49" s="22" t="str">
        <f>Tableau!B54</f>
        <v>LIGNE D'ARBRES</v>
      </c>
      <c r="L49" s="26">
        <f t="shared" si="0"/>
        <v>44.54091388888889</v>
      </c>
      <c r="M49" s="26">
        <f t="shared" si="1"/>
        <v>-1.1189255555555555</v>
      </c>
      <c r="N49" s="23"/>
      <c r="O49" s="23"/>
      <c r="P49" s="23"/>
      <c r="Q49" s="22">
        <f>Tableau!N54</f>
        <v>45.13</v>
      </c>
    </row>
    <row r="50" spans="1:17" ht="12.75">
      <c r="A50" s="11" t="s">
        <v>8</v>
      </c>
      <c r="B50" s="17">
        <f>Tableau!E55</f>
        <v>44</v>
      </c>
      <c r="C50" s="19">
        <f>Tableau!F55</f>
        <v>32</v>
      </c>
      <c r="D50" s="18">
        <f>Tableau!G55</f>
        <v>32.271</v>
      </c>
      <c r="E50" s="11" t="str">
        <f>Tableau!H55</f>
        <v>W</v>
      </c>
      <c r="F50" s="13">
        <f>Tableau!I55</f>
        <v>1</v>
      </c>
      <c r="G50" s="13">
        <f>Tableau!J55</f>
        <v>6</v>
      </c>
      <c r="H50" s="14">
        <f>Tableau!K55</f>
        <v>57.969</v>
      </c>
      <c r="J50" s="22" t="str">
        <f>Tableau!C55</f>
        <v>BC910-2</v>
      </c>
      <c r="K50" s="22" t="str">
        <f>Tableau!B55</f>
        <v>LIGNE D'ARBRES</v>
      </c>
      <c r="L50" s="26">
        <f t="shared" si="0"/>
        <v>44.5422975</v>
      </c>
      <c r="M50" s="26">
        <f t="shared" si="1"/>
        <v>-1.1161025</v>
      </c>
      <c r="N50" s="23"/>
      <c r="O50" s="23"/>
      <c r="P50" s="23"/>
      <c r="Q50" s="22">
        <f>Tableau!N55</f>
        <v>45.13</v>
      </c>
    </row>
    <row r="51" spans="1:17" ht="12.75">
      <c r="A51" s="11" t="s">
        <v>8</v>
      </c>
      <c r="B51" s="17">
        <f>Tableau!E56</f>
        <v>44</v>
      </c>
      <c r="C51" s="19">
        <f>Tableau!F56</f>
        <v>32</v>
      </c>
      <c r="D51" s="18">
        <f>Tableau!G56</f>
        <v>25.294</v>
      </c>
      <c r="E51" s="11" t="str">
        <f>Tableau!H56</f>
        <v>W</v>
      </c>
      <c r="F51" s="13">
        <f>Tableau!I56</f>
        <v>1</v>
      </c>
      <c r="G51" s="13">
        <f>Tableau!J56</f>
        <v>7</v>
      </c>
      <c r="H51" s="14">
        <f>Tableau!K56</f>
        <v>15.503</v>
      </c>
      <c r="J51" s="22" t="str">
        <f>Tableau!C56</f>
        <v>BC911-1</v>
      </c>
      <c r="K51" s="22" t="str">
        <f>Tableau!B56</f>
        <v>BÂTIMENT CEV 1</v>
      </c>
      <c r="L51" s="26">
        <f t="shared" si="0"/>
        <v>44.54035944444444</v>
      </c>
      <c r="M51" s="26">
        <f t="shared" si="1"/>
        <v>-1.1209730555555555</v>
      </c>
      <c r="N51" s="23"/>
      <c r="O51" s="23"/>
      <c r="P51" s="23"/>
      <c r="Q51" s="22">
        <f>Tableau!N56</f>
        <v>51.465</v>
      </c>
    </row>
    <row r="52" spans="1:17" ht="12.75">
      <c r="A52" s="11" t="s">
        <v>8</v>
      </c>
      <c r="B52" s="17">
        <f>Tableau!E57</f>
        <v>44</v>
      </c>
      <c r="C52" s="19">
        <f>Tableau!F57</f>
        <v>32</v>
      </c>
      <c r="D52" s="18">
        <f>Tableau!G57</f>
        <v>24.676</v>
      </c>
      <c r="E52" s="11" t="str">
        <f>Tableau!H57</f>
        <v>W</v>
      </c>
      <c r="F52" s="13">
        <f>Tableau!I57</f>
        <v>1</v>
      </c>
      <c r="G52" s="13">
        <f>Tableau!J57</f>
        <v>7</v>
      </c>
      <c r="H52" s="14">
        <f>Tableau!K57</f>
        <v>13.28</v>
      </c>
      <c r="J52" s="22" t="str">
        <f>Tableau!C57</f>
        <v>BC911-2</v>
      </c>
      <c r="K52" s="22" t="str">
        <f>Tableau!B57</f>
        <v>BÂTIMENT CEV 1</v>
      </c>
      <c r="L52" s="26">
        <f t="shared" si="0"/>
        <v>44.540187777777774</v>
      </c>
      <c r="M52" s="26">
        <f t="shared" si="1"/>
        <v>-1.1203555555555555</v>
      </c>
      <c r="N52" s="23"/>
      <c r="O52" s="23"/>
      <c r="P52" s="23"/>
      <c r="Q52" s="22">
        <f>Tableau!N57</f>
        <v>51.465</v>
      </c>
    </row>
    <row r="53" spans="1:17" ht="12.75">
      <c r="A53" s="11" t="s">
        <v>8</v>
      </c>
      <c r="B53" s="17">
        <f>Tableau!E58</f>
        <v>44</v>
      </c>
      <c r="C53" s="19">
        <f>Tableau!F58</f>
        <v>32</v>
      </c>
      <c r="D53" s="18">
        <f>Tableau!G58</f>
        <v>23.845</v>
      </c>
      <c r="E53" s="11" t="str">
        <f>Tableau!H58</f>
        <v>W</v>
      </c>
      <c r="F53" s="13">
        <f>Tableau!I58</f>
        <v>1</v>
      </c>
      <c r="G53" s="13">
        <f>Tableau!J58</f>
        <v>7</v>
      </c>
      <c r="H53" s="14">
        <f>Tableau!K58</f>
        <v>13.737</v>
      </c>
      <c r="J53" s="22" t="str">
        <f>Tableau!C58</f>
        <v>BC911-3</v>
      </c>
      <c r="K53" s="22" t="str">
        <f>Tableau!B58</f>
        <v>BÂTIMENT CEV 1</v>
      </c>
      <c r="L53" s="26">
        <f t="shared" si="0"/>
        <v>44.53995694444444</v>
      </c>
      <c r="M53" s="26">
        <f t="shared" si="1"/>
        <v>-1.1204825</v>
      </c>
      <c r="N53" s="23"/>
      <c r="O53" s="23"/>
      <c r="P53" s="23"/>
      <c r="Q53" s="22">
        <f>Tableau!N58</f>
        <v>51.465</v>
      </c>
    </row>
    <row r="54" spans="1:17" ht="12.75">
      <c r="A54" s="11" t="s">
        <v>8</v>
      </c>
      <c r="B54" s="17">
        <f>Tableau!E59</f>
        <v>44</v>
      </c>
      <c r="C54" s="19">
        <f>Tableau!F59</f>
        <v>32</v>
      </c>
      <c r="D54" s="18">
        <f>Tableau!G59</f>
        <v>24.446</v>
      </c>
      <c r="E54" s="11" t="str">
        <f>Tableau!H59</f>
        <v>W</v>
      </c>
      <c r="F54" s="13">
        <f>Tableau!I59</f>
        <v>1</v>
      </c>
      <c r="G54" s="13">
        <f>Tableau!J59</f>
        <v>7</v>
      </c>
      <c r="H54" s="14">
        <f>Tableau!K59</f>
        <v>15.982</v>
      </c>
      <c r="J54" s="22" t="str">
        <f>Tableau!C59</f>
        <v>BC911-4</v>
      </c>
      <c r="K54" s="22" t="str">
        <f>Tableau!B59</f>
        <v>BÂTIMENT CEV 1</v>
      </c>
      <c r="L54" s="26">
        <f t="shared" si="0"/>
        <v>44.540123888888886</v>
      </c>
      <c r="M54" s="26">
        <f t="shared" si="1"/>
        <v>-1.1211061111111111</v>
      </c>
      <c r="N54" s="23"/>
      <c r="O54" s="23"/>
      <c r="P54" s="23"/>
      <c r="Q54" s="22">
        <f>Tableau!N59</f>
        <v>51.465</v>
      </c>
    </row>
    <row r="55" spans="1:17" ht="12.75">
      <c r="A55" s="11" t="s">
        <v>8</v>
      </c>
      <c r="B55" s="17">
        <f>Tableau!E60</f>
        <v>44</v>
      </c>
      <c r="C55" s="19">
        <f>Tableau!F60</f>
        <v>32</v>
      </c>
      <c r="D55" s="18">
        <f>Tableau!G60</f>
        <v>20.034</v>
      </c>
      <c r="E55" s="11" t="str">
        <f>Tableau!H60</f>
        <v>W</v>
      </c>
      <c r="F55" s="13">
        <f>Tableau!I60</f>
        <v>1</v>
      </c>
      <c r="G55" s="13">
        <f>Tableau!J60</f>
        <v>7</v>
      </c>
      <c r="H55" s="14">
        <f>Tableau!K60</f>
        <v>24.984</v>
      </c>
      <c r="J55" s="22" t="str">
        <f>Tableau!C60</f>
        <v>BC912-1</v>
      </c>
      <c r="K55" s="22" t="str">
        <f>Tableau!B60</f>
        <v>BÂTIMENT CEV 2</v>
      </c>
      <c r="L55" s="26">
        <f t="shared" si="0"/>
        <v>44.53889833333333</v>
      </c>
      <c r="M55" s="26">
        <f t="shared" si="1"/>
        <v>-1.1236066666666666</v>
      </c>
      <c r="N55" s="23"/>
      <c r="O55" s="23"/>
      <c r="P55" s="23"/>
      <c r="Q55" s="22">
        <f>Tableau!N60</f>
        <v>52.526</v>
      </c>
    </row>
    <row r="56" spans="1:17" ht="12.75">
      <c r="A56" s="11" t="s">
        <v>8</v>
      </c>
      <c r="B56" s="17">
        <f>Tableau!E61</f>
        <v>44</v>
      </c>
      <c r="C56" s="19">
        <f>Tableau!F61</f>
        <v>32</v>
      </c>
      <c r="D56" s="18">
        <f>Tableau!G61</f>
        <v>18.839</v>
      </c>
      <c r="E56" s="11" t="str">
        <f>Tableau!H61</f>
        <v>W</v>
      </c>
      <c r="F56" s="13">
        <f>Tableau!I61</f>
        <v>1</v>
      </c>
      <c r="G56" s="13">
        <f>Tableau!J61</f>
        <v>7</v>
      </c>
      <c r="H56" s="14">
        <f>Tableau!K61</f>
        <v>21.467</v>
      </c>
      <c r="J56" s="22" t="str">
        <f>Tableau!C61</f>
        <v>BC912-2</v>
      </c>
      <c r="K56" s="22" t="str">
        <f>Tableau!B61</f>
        <v>BÂTIMENT CEV 2</v>
      </c>
      <c r="L56" s="26">
        <f t="shared" si="0"/>
        <v>44.53856638888889</v>
      </c>
      <c r="M56" s="26">
        <f t="shared" si="1"/>
        <v>-1.1226297222222223</v>
      </c>
      <c r="N56" s="23"/>
      <c r="O56" s="23"/>
      <c r="P56" s="23"/>
      <c r="Q56" s="22">
        <f>Tableau!N61</f>
        <v>52.526</v>
      </c>
    </row>
    <row r="57" spans="1:17" ht="12.75">
      <c r="A57" s="11" t="s">
        <v>8</v>
      </c>
      <c r="B57" s="17">
        <f>Tableau!E62</f>
        <v>44</v>
      </c>
      <c r="C57" s="19">
        <f>Tableau!F62</f>
        <v>32</v>
      </c>
      <c r="D57" s="18">
        <f>Tableau!G62</f>
        <v>17.71</v>
      </c>
      <c r="E57" s="11" t="str">
        <f>Tableau!H62</f>
        <v>W</v>
      </c>
      <c r="F57" s="13">
        <f>Tableau!I62</f>
        <v>1</v>
      </c>
      <c r="G57" s="13">
        <f>Tableau!J62</f>
        <v>7</v>
      </c>
      <c r="H57" s="14">
        <f>Tableau!K62</f>
        <v>23.535</v>
      </c>
      <c r="J57" s="22" t="str">
        <f>Tableau!C62</f>
        <v>BC912-3</v>
      </c>
      <c r="K57" s="22" t="str">
        <f>Tableau!B62</f>
        <v>BÂTIMENT CEV 2</v>
      </c>
      <c r="L57" s="26">
        <f t="shared" si="0"/>
        <v>44.53825277777778</v>
      </c>
      <c r="M57" s="26">
        <f t="shared" si="1"/>
        <v>-1.1232041666666668</v>
      </c>
      <c r="N57" s="23"/>
      <c r="O57" s="23"/>
      <c r="P57" s="23"/>
      <c r="Q57" s="22">
        <f>Tableau!N62</f>
        <v>52.526</v>
      </c>
    </row>
    <row r="58" spans="1:17" ht="12.75">
      <c r="A58" s="11" t="s">
        <v>8</v>
      </c>
      <c r="B58" s="17">
        <f>Tableau!E63</f>
        <v>44</v>
      </c>
      <c r="C58" s="19">
        <f>Tableau!F63</f>
        <v>32</v>
      </c>
      <c r="D58" s="18">
        <f>Tableau!G63</f>
        <v>18.491</v>
      </c>
      <c r="E58" s="11" t="str">
        <f>Tableau!H63</f>
        <v>W</v>
      </c>
      <c r="F58" s="13">
        <f>Tableau!I63</f>
        <v>1</v>
      </c>
      <c r="G58" s="13">
        <f>Tableau!J63</f>
        <v>7</v>
      </c>
      <c r="H58" s="14">
        <f>Tableau!K63</f>
        <v>25.896</v>
      </c>
      <c r="J58" s="22" t="str">
        <f>Tableau!C63</f>
        <v>BC912-4</v>
      </c>
      <c r="K58" s="22" t="str">
        <f>Tableau!B63</f>
        <v>BÂTIMENT CEV 2</v>
      </c>
      <c r="L58" s="26">
        <f t="shared" si="0"/>
        <v>44.53846972222222</v>
      </c>
      <c r="M58" s="26">
        <f t="shared" si="1"/>
        <v>-1.12386</v>
      </c>
      <c r="N58" s="23"/>
      <c r="O58" s="23"/>
      <c r="P58" s="23"/>
      <c r="Q58" s="22">
        <f>Tableau!N63</f>
        <v>52.526</v>
      </c>
    </row>
    <row r="59" spans="1:17" ht="12.75">
      <c r="A59" s="11" t="s">
        <v>8</v>
      </c>
      <c r="B59" s="17">
        <f>Tableau!E64</f>
        <v>44</v>
      </c>
      <c r="C59" s="19">
        <f>Tableau!F64</f>
        <v>32</v>
      </c>
      <c r="D59" s="18">
        <f>Tableau!G64</f>
        <v>16.212</v>
      </c>
      <c r="E59" s="11" t="str">
        <f>Tableau!H64</f>
        <v>W</v>
      </c>
      <c r="F59" s="13">
        <f>Tableau!I64</f>
        <v>1</v>
      </c>
      <c r="G59" s="13">
        <f>Tableau!J64</f>
        <v>7</v>
      </c>
      <c r="H59" s="14">
        <f>Tableau!K64</f>
        <v>27.058</v>
      </c>
      <c r="J59" s="22" t="str">
        <f>Tableau!C64</f>
        <v>BC913</v>
      </c>
      <c r="K59" s="22" t="str">
        <f>Tableau!B64</f>
        <v>RADAR CEV</v>
      </c>
      <c r="L59" s="26">
        <f t="shared" si="0"/>
        <v>44.537836666666664</v>
      </c>
      <c r="M59" s="26">
        <f t="shared" si="1"/>
        <v>-1.1241827777777778</v>
      </c>
      <c r="N59" s="23"/>
      <c r="O59" s="23"/>
      <c r="P59" s="23"/>
      <c r="Q59" s="22">
        <f>Tableau!N64</f>
        <v>37.992</v>
      </c>
    </row>
    <row r="60" spans="1:17" ht="12.75">
      <c r="A60" s="11" t="s">
        <v>8</v>
      </c>
      <c r="B60" s="17">
        <f>Tableau!E65</f>
        <v>44</v>
      </c>
      <c r="C60" s="19">
        <f>Tableau!F65</f>
        <v>32</v>
      </c>
      <c r="D60" s="18">
        <f>Tableau!G65</f>
        <v>21.739</v>
      </c>
      <c r="E60" s="11" t="str">
        <f>Tableau!H65</f>
        <v>W</v>
      </c>
      <c r="F60" s="13">
        <f>Tableau!I65</f>
        <v>1</v>
      </c>
      <c r="G60" s="13">
        <f>Tableau!J65</f>
        <v>7</v>
      </c>
      <c r="H60" s="14">
        <f>Tableau!K65</f>
        <v>28.426</v>
      </c>
      <c r="J60" s="22" t="str">
        <f>Tableau!C65</f>
        <v>BC914</v>
      </c>
      <c r="K60" s="22" t="str">
        <f>Tableau!B65</f>
        <v>CHÂTEAU D'EAU CEV</v>
      </c>
      <c r="L60" s="26">
        <f t="shared" si="0"/>
        <v>44.53937194444444</v>
      </c>
      <c r="M60" s="26">
        <f t="shared" si="1"/>
        <v>-1.1245627777777778</v>
      </c>
      <c r="N60" s="23"/>
      <c r="O60" s="23"/>
      <c r="P60" s="23"/>
      <c r="Q60" s="22">
        <f>Tableau!N65</f>
        <v>50.521</v>
      </c>
    </row>
    <row r="61" spans="1:17" ht="12.75">
      <c r="A61" s="11" t="s">
        <v>8</v>
      </c>
      <c r="B61" s="17">
        <f>Tableau!E66</f>
        <v>44</v>
      </c>
      <c r="C61" s="19">
        <f>Tableau!F66</f>
        <v>32</v>
      </c>
      <c r="D61" s="18">
        <f>Tableau!G66</f>
        <v>23.247</v>
      </c>
      <c r="E61" s="11" t="str">
        <f>Tableau!H66</f>
        <v>W</v>
      </c>
      <c r="F61" s="13">
        <f>Tableau!I66</f>
        <v>1</v>
      </c>
      <c r="G61" s="13">
        <f>Tableau!J66</f>
        <v>7</v>
      </c>
      <c r="H61" s="14">
        <f>Tableau!K66</f>
        <v>36.205</v>
      </c>
      <c r="J61" s="22" t="str">
        <f>Tableau!C66</f>
        <v>BC915-1</v>
      </c>
      <c r="K61" s="22" t="str">
        <f>Tableau!B66</f>
        <v>HANGAR CEV</v>
      </c>
      <c r="L61" s="26">
        <f t="shared" si="0"/>
        <v>44.539790833333335</v>
      </c>
      <c r="M61" s="26">
        <f t="shared" si="1"/>
        <v>-1.1267236111111112</v>
      </c>
      <c r="N61" s="23"/>
      <c r="O61" s="23"/>
      <c r="P61" s="23"/>
      <c r="Q61" s="22">
        <f>Tableau!N66</f>
        <v>45.547</v>
      </c>
    </row>
    <row r="62" spans="1:17" ht="12.75">
      <c r="A62" s="11" t="s">
        <v>8</v>
      </c>
      <c r="B62" s="17">
        <f>Tableau!E67</f>
        <v>44</v>
      </c>
      <c r="C62" s="19">
        <f>Tableau!F67</f>
        <v>32</v>
      </c>
      <c r="D62" s="18">
        <f>Tableau!G67</f>
        <v>22.552</v>
      </c>
      <c r="E62" s="11" t="str">
        <f>Tableau!H67</f>
        <v>W</v>
      </c>
      <c r="F62" s="13">
        <f>Tableau!I67</f>
        <v>1</v>
      </c>
      <c r="G62" s="13">
        <f>Tableau!J67</f>
        <v>7</v>
      </c>
      <c r="H62" s="14">
        <f>Tableau!K67</f>
        <v>33.831</v>
      </c>
      <c r="J62" s="22" t="str">
        <f>Tableau!C67</f>
        <v>BC915-2</v>
      </c>
      <c r="K62" s="22" t="str">
        <f>Tableau!B67</f>
        <v>HANGAR CEV</v>
      </c>
      <c r="L62" s="26">
        <f t="shared" si="0"/>
        <v>44.53959777777778</v>
      </c>
      <c r="M62" s="26">
        <f t="shared" si="1"/>
        <v>-1.1260641666666666</v>
      </c>
      <c r="N62" s="23"/>
      <c r="O62" s="23"/>
      <c r="P62" s="23"/>
      <c r="Q62" s="22">
        <f>Tableau!N67</f>
        <v>45.547</v>
      </c>
    </row>
    <row r="63" spans="1:17" ht="12.75">
      <c r="A63" s="11" t="s">
        <v>8</v>
      </c>
      <c r="B63" s="17">
        <f>Tableau!E68</f>
        <v>44</v>
      </c>
      <c r="C63" s="19">
        <f>Tableau!F68</f>
        <v>32</v>
      </c>
      <c r="D63" s="18">
        <f>Tableau!G68</f>
        <v>20.229</v>
      </c>
      <c r="E63" s="11" t="str">
        <f>Tableau!H68</f>
        <v>W</v>
      </c>
      <c r="F63" s="13">
        <f>Tableau!I68</f>
        <v>1</v>
      </c>
      <c r="G63" s="13">
        <f>Tableau!J68</f>
        <v>7</v>
      </c>
      <c r="H63" s="14">
        <f>Tableau!K68</f>
        <v>35.166</v>
      </c>
      <c r="J63" s="22" t="str">
        <f>Tableau!C68</f>
        <v>BC915-3</v>
      </c>
      <c r="K63" s="22" t="str">
        <f>Tableau!B68</f>
        <v>HANGAR CEV</v>
      </c>
      <c r="L63" s="26">
        <f t="shared" si="0"/>
        <v>44.5389525</v>
      </c>
      <c r="M63" s="26">
        <f t="shared" si="1"/>
        <v>-1.126435</v>
      </c>
      <c r="N63" s="23"/>
      <c r="O63" s="23"/>
      <c r="P63" s="23"/>
      <c r="Q63" s="22">
        <f>Tableau!N68</f>
        <v>45.547</v>
      </c>
    </row>
    <row r="64" spans="1:17" ht="12.75">
      <c r="A64" s="11" t="s">
        <v>8</v>
      </c>
      <c r="B64" s="17">
        <f>Tableau!E69</f>
        <v>44</v>
      </c>
      <c r="C64" s="19">
        <f>Tableau!F69</f>
        <v>32</v>
      </c>
      <c r="D64" s="18">
        <f>Tableau!G69</f>
        <v>20.918</v>
      </c>
      <c r="E64" s="11" t="str">
        <f>Tableau!H69</f>
        <v>W</v>
      </c>
      <c r="F64" s="13">
        <f>Tableau!I69</f>
        <v>1</v>
      </c>
      <c r="G64" s="13">
        <f>Tableau!J69</f>
        <v>7</v>
      </c>
      <c r="H64" s="14">
        <f>Tableau!K69</f>
        <v>37.539</v>
      </c>
      <c r="J64" s="22" t="str">
        <f>Tableau!C69</f>
        <v>BC915-4</v>
      </c>
      <c r="K64" s="22" t="str">
        <f>Tableau!B69</f>
        <v>HANGAR CEV</v>
      </c>
      <c r="L64" s="26">
        <f t="shared" si="0"/>
        <v>44.53914388888889</v>
      </c>
      <c r="M64" s="26">
        <f t="shared" si="1"/>
        <v>-1.1270941666666667</v>
      </c>
      <c r="N64" s="23"/>
      <c r="O64" s="23"/>
      <c r="P64" s="23"/>
      <c r="Q64" s="22">
        <f>Tableau!N69</f>
        <v>45.547</v>
      </c>
    </row>
    <row r="65" spans="1:17" ht="12.75">
      <c r="A65" s="11" t="s">
        <v>8</v>
      </c>
      <c r="B65" s="17">
        <f>Tableau!E70</f>
        <v>44</v>
      </c>
      <c r="C65" s="19">
        <f>Tableau!F70</f>
        <v>32</v>
      </c>
      <c r="D65" s="18">
        <f>Tableau!G70</f>
        <v>5.767</v>
      </c>
      <c r="E65" s="11" t="str">
        <f>Tableau!H70</f>
        <v>W</v>
      </c>
      <c r="F65" s="13">
        <f>Tableau!I70</f>
        <v>1</v>
      </c>
      <c r="G65" s="13">
        <f>Tableau!J70</f>
        <v>7</v>
      </c>
      <c r="H65" s="14">
        <f>Tableau!K70</f>
        <v>34.668</v>
      </c>
      <c r="J65" s="22" t="str">
        <f>Tableau!C70</f>
        <v>BC916-1</v>
      </c>
      <c r="K65" s="22" t="str">
        <f>Tableau!B70</f>
        <v>CABANE SPAR</v>
      </c>
      <c r="L65" s="26">
        <f t="shared" si="0"/>
        <v>44.53493527777778</v>
      </c>
      <c r="M65" s="26">
        <f t="shared" si="1"/>
        <v>-1.1262966666666667</v>
      </c>
      <c r="N65" s="23"/>
      <c r="O65" s="23"/>
      <c r="P65" s="23"/>
      <c r="Q65" s="22">
        <f>Tableau!N70</f>
        <v>29.183</v>
      </c>
    </row>
    <row r="66" spans="1:17" ht="12.75">
      <c r="A66" s="11" t="s">
        <v>8</v>
      </c>
      <c r="B66" s="17">
        <f>Tableau!E71</f>
        <v>44</v>
      </c>
      <c r="C66" s="19">
        <f>Tableau!F71</f>
        <v>32</v>
      </c>
      <c r="D66" s="18">
        <f>Tableau!G71</f>
        <v>6.126</v>
      </c>
      <c r="E66" s="11" t="str">
        <f>Tableau!H71</f>
        <v>W</v>
      </c>
      <c r="F66" s="13">
        <f>Tableau!I71</f>
        <v>1</v>
      </c>
      <c r="G66" s="13">
        <f>Tableau!J71</f>
        <v>7</v>
      </c>
      <c r="H66" s="14">
        <f>Tableau!K71</f>
        <v>34.995</v>
      </c>
      <c r="J66" s="22" t="str">
        <f>Tableau!C71</f>
        <v>BC916-2</v>
      </c>
      <c r="K66" s="22" t="str">
        <f>Tableau!B71</f>
        <v>CABANE SPAR</v>
      </c>
      <c r="L66" s="26">
        <f t="shared" si="0"/>
        <v>44.535035</v>
      </c>
      <c r="M66" s="26">
        <f t="shared" si="1"/>
        <v>-1.1263875</v>
      </c>
      <c r="N66" s="23"/>
      <c r="O66" s="23"/>
      <c r="P66" s="23"/>
      <c r="Q66" s="22">
        <f>Tableau!N71</f>
        <v>29.183</v>
      </c>
    </row>
    <row r="67" spans="1:17" ht="12.75">
      <c r="A67" s="11" t="s">
        <v>8</v>
      </c>
      <c r="B67" s="17">
        <f>Tableau!E72</f>
        <v>44</v>
      </c>
      <c r="C67" s="19">
        <f>Tableau!F72</f>
        <v>32</v>
      </c>
      <c r="D67" s="18">
        <f>Tableau!G72</f>
        <v>5.51</v>
      </c>
      <c r="E67" s="11" t="str">
        <f>Tableau!H72</f>
        <v>W</v>
      </c>
      <c r="F67" s="13">
        <f>Tableau!I72</f>
        <v>1</v>
      </c>
      <c r="G67" s="13">
        <f>Tableau!J72</f>
        <v>7</v>
      </c>
      <c r="H67" s="14">
        <f>Tableau!K72</f>
        <v>53.1</v>
      </c>
      <c r="J67" s="22" t="str">
        <f>Tableau!C72</f>
        <v>BC917</v>
      </c>
      <c r="K67" s="22" t="str">
        <f>Tableau!B72</f>
        <v>PARAFOUDRE TOUR</v>
      </c>
      <c r="L67" s="26">
        <f aca="true" t="shared" si="2" ref="L67:L90">IF((A67="N"),1,-1)*(B67+C67/60+D67/3600)</f>
        <v>44.534863888888886</v>
      </c>
      <c r="M67" s="26">
        <f aca="true" t="shared" si="3" ref="M67:M90">IF((E67="E"),1,-1)*(F67+G67/60+H67/3600)</f>
        <v>-1.1314166666666667</v>
      </c>
      <c r="N67" s="23"/>
      <c r="O67" s="23"/>
      <c r="P67" s="23"/>
      <c r="Q67" s="22">
        <f>Tableau!N72</f>
        <v>57.28</v>
      </c>
    </row>
    <row r="68" spans="1:17" ht="12.75">
      <c r="A68" s="11" t="s">
        <v>8</v>
      </c>
      <c r="B68" s="17">
        <f>Tableau!E73</f>
        <v>44</v>
      </c>
      <c r="C68" s="19">
        <f>Tableau!F73</f>
        <v>32</v>
      </c>
      <c r="D68" s="18">
        <f>Tableau!G73</f>
        <v>5.495</v>
      </c>
      <c r="E68" s="11" t="str">
        <f>Tableau!H73</f>
        <v>W</v>
      </c>
      <c r="F68" s="13">
        <f>Tableau!I73</f>
        <v>1</v>
      </c>
      <c r="G68" s="13">
        <f>Tableau!J73</f>
        <v>7</v>
      </c>
      <c r="H68" s="14">
        <f>Tableau!K73</f>
        <v>53.434</v>
      </c>
      <c r="J68" s="22" t="str">
        <f>Tableau!C73</f>
        <v>BC917-1</v>
      </c>
      <c r="K68" s="22" t="str">
        <f>Tableau!B73</f>
        <v>TOUR DE CONTRÔLE</v>
      </c>
      <c r="L68" s="26">
        <f t="shared" si="2"/>
        <v>44.53485972222222</v>
      </c>
      <c r="M68" s="26">
        <f t="shared" si="3"/>
        <v>-1.1315094444444445</v>
      </c>
      <c r="N68" s="23"/>
      <c r="O68" s="23"/>
      <c r="P68" s="23"/>
      <c r="Q68" s="22">
        <f>Tableau!N73</f>
        <v>45.409</v>
      </c>
    </row>
    <row r="69" spans="1:17" ht="12.75">
      <c r="A69" s="11" t="s">
        <v>8</v>
      </c>
      <c r="B69" s="17">
        <f>Tableau!E74</f>
        <v>44</v>
      </c>
      <c r="C69" s="19">
        <f>Tableau!F74</f>
        <v>32</v>
      </c>
      <c r="D69" s="18">
        <f>Tableau!G74</f>
        <v>5.694</v>
      </c>
      <c r="E69" s="11" t="str">
        <f>Tableau!H74</f>
        <v>W</v>
      </c>
      <c r="F69" s="13">
        <f>Tableau!I74</f>
        <v>1</v>
      </c>
      <c r="G69" s="13">
        <f>Tableau!J74</f>
        <v>7</v>
      </c>
      <c r="H69" s="14">
        <f>Tableau!K74</f>
        <v>53.025</v>
      </c>
      <c r="J69" s="22" t="str">
        <f>Tableau!C74</f>
        <v>BC917-2</v>
      </c>
      <c r="K69" s="22" t="str">
        <f>Tableau!B74</f>
        <v>TOUR DE CONTRÔLE</v>
      </c>
      <c r="L69" s="26">
        <f t="shared" si="2"/>
        <v>44.534915</v>
      </c>
      <c r="M69" s="26">
        <f t="shared" si="3"/>
        <v>-1.1313958333333334</v>
      </c>
      <c r="N69" s="23"/>
      <c r="O69" s="23"/>
      <c r="P69" s="23"/>
      <c r="Q69" s="22">
        <f>Tableau!N74</f>
        <v>45.409</v>
      </c>
    </row>
    <row r="70" spans="1:17" ht="12.75">
      <c r="A70" s="11" t="s">
        <v>8</v>
      </c>
      <c r="B70" s="17">
        <f>Tableau!E75</f>
        <v>44</v>
      </c>
      <c r="C70" s="19">
        <f>Tableau!F75</f>
        <v>32</v>
      </c>
      <c r="D70" s="18">
        <f>Tableau!G75</f>
        <v>3.137</v>
      </c>
      <c r="E70" s="11" t="str">
        <f>Tableau!H75</f>
        <v>W</v>
      </c>
      <c r="F70" s="13">
        <f>Tableau!I75</f>
        <v>1</v>
      </c>
      <c r="G70" s="13">
        <f>Tableau!J75</f>
        <v>7</v>
      </c>
      <c r="H70" s="14">
        <f>Tableau!K75</f>
        <v>57.54</v>
      </c>
      <c r="J70" s="22" t="str">
        <f>Tableau!C75</f>
        <v>BC918</v>
      </c>
      <c r="K70" s="22" t="str">
        <f>Tableau!B75</f>
        <v>MANCHE À AIR</v>
      </c>
      <c r="L70" s="26">
        <f t="shared" si="2"/>
        <v>44.53420472222222</v>
      </c>
      <c r="M70" s="26">
        <f t="shared" si="3"/>
        <v>-1.13265</v>
      </c>
      <c r="N70" s="23"/>
      <c r="O70" s="23"/>
      <c r="P70" s="23"/>
      <c r="Q70" s="22">
        <f>Tableau!N75</f>
        <v>30.568</v>
      </c>
    </row>
    <row r="71" spans="1:17" ht="12.75">
      <c r="A71" s="11" t="s">
        <v>8</v>
      </c>
      <c r="B71" s="17">
        <f>Tableau!E76</f>
        <v>44</v>
      </c>
      <c r="C71" s="19">
        <f>Tableau!F76</f>
        <v>32</v>
      </c>
      <c r="D71" s="18">
        <f>Tableau!G76</f>
        <v>28.253</v>
      </c>
      <c r="E71" s="11" t="str">
        <f>Tableau!H76</f>
        <v>W</v>
      </c>
      <c r="F71" s="13">
        <f>Tableau!I76</f>
        <v>1</v>
      </c>
      <c r="G71" s="13">
        <f>Tableau!J76</f>
        <v>7</v>
      </c>
      <c r="H71" s="14">
        <f>Tableau!K76</f>
        <v>54.581</v>
      </c>
      <c r="J71" s="22" t="str">
        <f>Tableau!C76</f>
        <v>BC919</v>
      </c>
      <c r="K71" s="22" t="str">
        <f>Tableau!B76</f>
        <v>ANTENNE SINGAPOUR</v>
      </c>
      <c r="L71" s="26">
        <f t="shared" si="2"/>
        <v>44.54118138888889</v>
      </c>
      <c r="M71" s="26">
        <f t="shared" si="3"/>
        <v>-1.1318280555555555</v>
      </c>
      <c r="N71" s="23"/>
      <c r="O71" s="23"/>
      <c r="P71" s="23"/>
      <c r="Q71" s="22">
        <f>Tableau!N76</f>
        <v>50.803</v>
      </c>
    </row>
    <row r="72" spans="1:17" ht="12.75">
      <c r="A72" s="11" t="s">
        <v>8</v>
      </c>
      <c r="B72" s="17">
        <f>Tableau!E77</f>
        <v>44</v>
      </c>
      <c r="C72" s="19">
        <f>Tableau!F77</f>
        <v>32</v>
      </c>
      <c r="D72" s="18">
        <f>Tableau!G77</f>
        <v>28.468</v>
      </c>
      <c r="E72" s="11" t="str">
        <f>Tableau!H77</f>
        <v>W</v>
      </c>
      <c r="F72" s="13">
        <f>Tableau!I77</f>
        <v>1</v>
      </c>
      <c r="G72" s="13">
        <f>Tableau!J77</f>
        <v>8</v>
      </c>
      <c r="H72" s="14">
        <f>Tableau!K77</f>
        <v>6.651</v>
      </c>
      <c r="J72" s="22" t="str">
        <f>Tableau!C77</f>
        <v>BC920</v>
      </c>
      <c r="K72" s="22" t="str">
        <f>Tableau!B77</f>
        <v>ANTENNE GENDARMERIE</v>
      </c>
      <c r="L72" s="26">
        <f t="shared" si="2"/>
        <v>44.54124111111111</v>
      </c>
      <c r="M72" s="26">
        <f t="shared" si="3"/>
        <v>-1.1351808333333333</v>
      </c>
      <c r="N72" s="23"/>
      <c r="O72" s="23"/>
      <c r="P72" s="23"/>
      <c r="Q72" s="22">
        <f>Tableau!N77</f>
        <v>47.905</v>
      </c>
    </row>
    <row r="73" spans="1:17" ht="12.75">
      <c r="A73" s="11" t="s">
        <v>8</v>
      </c>
      <c r="B73" s="17">
        <f>Tableau!E78</f>
        <v>44</v>
      </c>
      <c r="C73" s="19">
        <f>Tableau!F78</f>
        <v>31</v>
      </c>
      <c r="D73" s="18">
        <f>Tableau!G78</f>
        <v>47.797</v>
      </c>
      <c r="E73" s="11" t="str">
        <f>Tableau!H78</f>
        <v>W</v>
      </c>
      <c r="F73" s="13">
        <f>Tableau!I78</f>
        <v>1</v>
      </c>
      <c r="G73" s="13">
        <f>Tableau!J78</f>
        <v>8</v>
      </c>
      <c r="H73" s="14">
        <f>Tableau!K78</f>
        <v>14.677</v>
      </c>
      <c r="J73" s="22" t="str">
        <f>Tableau!C78</f>
        <v>BC921</v>
      </c>
      <c r="K73" s="22" t="str">
        <f>Tableau!B78</f>
        <v>MANCHE À AIR</v>
      </c>
      <c r="L73" s="26">
        <f t="shared" si="2"/>
        <v>44.52994361111111</v>
      </c>
      <c r="M73" s="26">
        <f t="shared" si="3"/>
        <v>-1.1374102777777777</v>
      </c>
      <c r="N73" s="23"/>
      <c r="O73" s="23"/>
      <c r="P73" s="23"/>
      <c r="Q73" s="22">
        <f>Tableau!N78</f>
        <v>29.228</v>
      </c>
    </row>
    <row r="74" spans="1:17" ht="12.75">
      <c r="A74" s="11" t="s">
        <v>8</v>
      </c>
      <c r="B74" s="17">
        <f>Tableau!E79</f>
        <v>44</v>
      </c>
      <c r="C74" s="19">
        <f>Tableau!F79</f>
        <v>31</v>
      </c>
      <c r="D74" s="18">
        <f>Tableau!G79</f>
        <v>41.802</v>
      </c>
      <c r="E74" s="11" t="str">
        <f>Tableau!H79</f>
        <v>W</v>
      </c>
      <c r="F74" s="13">
        <f>Tableau!I79</f>
        <v>1</v>
      </c>
      <c r="G74" s="13">
        <f>Tableau!J79</f>
        <v>8</v>
      </c>
      <c r="H74" s="14">
        <f>Tableau!K79</f>
        <v>18.949</v>
      </c>
      <c r="J74" s="22" t="str">
        <f>Tableau!C79</f>
        <v>BC922-1</v>
      </c>
      <c r="K74" s="22" t="str">
        <f>Tableau!B79</f>
        <v>ABRI FREIN 06 N</v>
      </c>
      <c r="L74" s="26">
        <f t="shared" si="2"/>
        <v>44.52827833333333</v>
      </c>
      <c r="M74" s="26">
        <f t="shared" si="3"/>
        <v>-1.1385969444444444</v>
      </c>
      <c r="N74" s="23"/>
      <c r="O74" s="23"/>
      <c r="P74" s="23"/>
      <c r="Q74" s="22">
        <f>Tableau!N79</f>
        <v>24.326</v>
      </c>
    </row>
    <row r="75" spans="1:17" ht="12.75">
      <c r="A75" s="11" t="s">
        <v>8</v>
      </c>
      <c r="B75" s="17">
        <f>Tableau!E80</f>
        <v>44</v>
      </c>
      <c r="C75" s="19">
        <f>Tableau!F80</f>
        <v>31</v>
      </c>
      <c r="D75" s="18">
        <f>Tableau!G80</f>
        <v>41.923</v>
      </c>
      <c r="E75" s="11" t="str">
        <f>Tableau!H80</f>
        <v>W</v>
      </c>
      <c r="F75" s="13">
        <f>Tableau!I80</f>
        <v>1</v>
      </c>
      <c r="G75" s="13">
        <f>Tableau!J80</f>
        <v>8</v>
      </c>
      <c r="H75" s="14">
        <f>Tableau!K80</f>
        <v>19.063</v>
      </c>
      <c r="J75" s="22" t="str">
        <f>Tableau!C80</f>
        <v>BC922-2</v>
      </c>
      <c r="K75" s="22" t="str">
        <f>Tableau!B80</f>
        <v>ABRI FREIN 06 N</v>
      </c>
      <c r="L75" s="26">
        <f t="shared" si="2"/>
        <v>44.52831194444445</v>
      </c>
      <c r="M75" s="26">
        <f t="shared" si="3"/>
        <v>-1.138628611111111</v>
      </c>
      <c r="N75" s="23"/>
      <c r="O75" s="23"/>
      <c r="P75" s="23"/>
      <c r="Q75" s="22">
        <f>Tableau!N80</f>
        <v>24.326</v>
      </c>
    </row>
    <row r="76" spans="1:17" ht="12.75">
      <c r="A76" s="11" t="s">
        <v>8</v>
      </c>
      <c r="B76" s="17">
        <f>Tableau!E81</f>
        <v>44</v>
      </c>
      <c r="C76" s="19">
        <f>Tableau!F81</f>
        <v>31</v>
      </c>
      <c r="D76" s="18">
        <f>Tableau!G81</f>
        <v>39.179</v>
      </c>
      <c r="E76" s="11" t="str">
        <f>Tableau!H81</f>
        <v>W</v>
      </c>
      <c r="F76" s="13">
        <f>Tableau!I81</f>
        <v>1</v>
      </c>
      <c r="G76" s="13">
        <f>Tableau!J81</f>
        <v>8</v>
      </c>
      <c r="H76" s="14">
        <f>Tableau!K81</f>
        <v>16.569</v>
      </c>
      <c r="J76" s="22" t="str">
        <f>Tableau!C81</f>
        <v>BC923-1</v>
      </c>
      <c r="K76" s="22" t="str">
        <f>Tableau!B81</f>
        <v>ABRI FREIN 06 S</v>
      </c>
      <c r="L76" s="26">
        <f t="shared" si="2"/>
        <v>44.52754972222222</v>
      </c>
      <c r="M76" s="26">
        <f t="shared" si="3"/>
        <v>-1.1379358333333334</v>
      </c>
      <c r="N76" s="23"/>
      <c r="O76" s="23"/>
      <c r="P76" s="23"/>
      <c r="Q76" s="22">
        <f>Tableau!N81</f>
        <v>24.202</v>
      </c>
    </row>
    <row r="77" spans="1:17" ht="12.75">
      <c r="A77" s="11" t="s">
        <v>8</v>
      </c>
      <c r="B77" s="17">
        <f>Tableau!E82</f>
        <v>44</v>
      </c>
      <c r="C77" s="19">
        <f>Tableau!F82</f>
        <v>31</v>
      </c>
      <c r="D77" s="18">
        <f>Tableau!G82</f>
        <v>39.059</v>
      </c>
      <c r="E77" s="11" t="str">
        <f>Tableau!H82</f>
        <v>W</v>
      </c>
      <c r="F77" s="13">
        <f>Tableau!I82</f>
        <v>1</v>
      </c>
      <c r="G77" s="13">
        <f>Tableau!J82</f>
        <v>8</v>
      </c>
      <c r="H77" s="14">
        <f>Tableau!K82</f>
        <v>16.456</v>
      </c>
      <c r="J77" s="22" t="str">
        <f>Tableau!C82</f>
        <v>BC923-2</v>
      </c>
      <c r="K77" s="22" t="str">
        <f>Tableau!B82</f>
        <v>ABRI FREIN 06 S</v>
      </c>
      <c r="L77" s="26">
        <f t="shared" si="2"/>
        <v>44.52751638888889</v>
      </c>
      <c r="M77" s="26">
        <f t="shared" si="3"/>
        <v>-1.1379044444444444</v>
      </c>
      <c r="N77" s="23"/>
      <c r="O77" s="23"/>
      <c r="P77" s="23"/>
      <c r="Q77" s="22">
        <f>Tableau!N82</f>
        <v>24.202</v>
      </c>
    </row>
    <row r="78" spans="1:17" ht="12.75">
      <c r="A78" s="11" t="s">
        <v>8</v>
      </c>
      <c r="B78" s="17">
        <f>Tableau!E83</f>
        <v>44</v>
      </c>
      <c r="C78" s="19">
        <f>Tableau!F83</f>
        <v>31</v>
      </c>
      <c r="D78" s="18">
        <f>Tableau!G83</f>
        <v>32.305</v>
      </c>
      <c r="E78" s="11" t="str">
        <f>Tableau!H83</f>
        <v>W</v>
      </c>
      <c r="F78" s="13">
        <f>Tableau!I83</f>
        <v>1</v>
      </c>
      <c r="G78" s="13">
        <f>Tableau!J83</f>
        <v>8</v>
      </c>
      <c r="H78" s="14">
        <f>Tableau!K83</f>
        <v>35.093</v>
      </c>
      <c r="J78" s="22" t="str">
        <f>Tableau!C83</f>
        <v>BC930</v>
      </c>
      <c r="K78" s="22" t="str">
        <f>Tableau!B83</f>
        <v>GABARIT ROUTIER (+ 6,30 m)</v>
      </c>
      <c r="L78" s="26">
        <f t="shared" si="2"/>
        <v>44.525640277777775</v>
      </c>
      <c r="M78" s="26">
        <f t="shared" si="3"/>
        <v>-1.1430813888888889</v>
      </c>
      <c r="N78" s="23"/>
      <c r="O78" s="23"/>
      <c r="P78" s="23"/>
      <c r="Q78" s="22">
        <f>Tableau!N83</f>
        <v>28.295</v>
      </c>
    </row>
    <row r="79" spans="1:17" ht="12.75">
      <c r="A79" s="11" t="s">
        <v>8</v>
      </c>
      <c r="B79" s="17">
        <f>Tableau!E84</f>
        <v>44</v>
      </c>
      <c r="C79" s="19">
        <f>Tableau!F84</f>
        <v>29</v>
      </c>
      <c r="D79" s="18">
        <f>Tableau!G84</f>
        <v>59.163</v>
      </c>
      <c r="E79" s="11" t="str">
        <f>Tableau!H84</f>
        <v>W</v>
      </c>
      <c r="F79" s="13">
        <f>Tableau!I84</f>
        <v>1</v>
      </c>
      <c r="G79" s="13">
        <f>Tableau!J84</f>
        <v>3</v>
      </c>
      <c r="H79" s="14">
        <f>Tableau!K84</f>
        <v>21.906</v>
      </c>
      <c r="J79" s="22" t="str">
        <f>Tableau!C84</f>
        <v>BC932</v>
      </c>
      <c r="K79" s="22" t="str">
        <f>Tableau!B84</f>
        <v>CHÂTEAU D'EAU</v>
      </c>
      <c r="L79" s="26">
        <f t="shared" si="2"/>
        <v>44.499767500000004</v>
      </c>
      <c r="M79" s="26">
        <f t="shared" si="3"/>
        <v>-1.056085</v>
      </c>
      <c r="N79" s="23"/>
      <c r="O79" s="23"/>
      <c r="P79" s="23"/>
      <c r="Q79" s="22">
        <f>Tableau!N84</f>
        <v>68.677</v>
      </c>
    </row>
    <row r="80" spans="1:17" ht="12.75">
      <c r="A80" s="11" t="s">
        <v>8</v>
      </c>
      <c r="B80" s="17">
        <f>Tableau!E85</f>
        <v>44</v>
      </c>
      <c r="C80" s="19">
        <f>Tableau!F85</f>
        <v>29</v>
      </c>
      <c r="D80" s="18">
        <f>Tableau!G85</f>
        <v>47.717</v>
      </c>
      <c r="E80" s="11" t="str">
        <f>Tableau!H85</f>
        <v>W</v>
      </c>
      <c r="F80" s="13">
        <f>Tableau!I85</f>
        <v>1</v>
      </c>
      <c r="G80" s="13">
        <f>Tableau!J85</f>
        <v>3</v>
      </c>
      <c r="H80" s="14">
        <f>Tableau!K85</f>
        <v>17.439</v>
      </c>
      <c r="J80" s="22" t="str">
        <f>Tableau!C85</f>
        <v>BC933</v>
      </c>
      <c r="K80" s="22" t="str">
        <f>Tableau!B85</f>
        <v>PYLÔNE SANGUINET</v>
      </c>
      <c r="L80" s="26">
        <f t="shared" si="2"/>
        <v>44.496588055555556</v>
      </c>
      <c r="M80" s="26">
        <f t="shared" si="3"/>
        <v>-1.0548441666666668</v>
      </c>
      <c r="N80" s="23"/>
      <c r="O80" s="23"/>
      <c r="P80" s="23"/>
      <c r="Q80" s="22">
        <f>Tableau!N85</f>
        <v>80.293</v>
      </c>
    </row>
    <row r="81" spans="1:17" ht="12.75">
      <c r="A81" s="11" t="s">
        <v>8</v>
      </c>
      <c r="B81" s="17">
        <f>Tableau!E86</f>
        <v>44</v>
      </c>
      <c r="C81" s="19">
        <f>Tableau!F86</f>
        <v>32</v>
      </c>
      <c r="D81" s="18">
        <f>Tableau!G86</f>
        <v>25.818</v>
      </c>
      <c r="E81" s="11" t="str">
        <f>Tableau!H86</f>
        <v>W</v>
      </c>
      <c r="F81" s="13">
        <f>Tableau!I86</f>
        <v>1</v>
      </c>
      <c r="G81" s="13">
        <f>Tableau!J86</f>
        <v>6</v>
      </c>
      <c r="H81" s="14">
        <f>Tableau!K86</f>
        <v>45.775</v>
      </c>
      <c r="J81" s="22" t="str">
        <f>Tableau!C86</f>
        <v>BC934-1</v>
      </c>
      <c r="K81" s="22" t="str">
        <f>Tableau!B86</f>
        <v>ABRI FREIN 24 N</v>
      </c>
      <c r="L81" s="26">
        <f t="shared" si="2"/>
        <v>44.540504999999996</v>
      </c>
      <c r="M81" s="26">
        <f t="shared" si="3"/>
        <v>-1.1127152777777778</v>
      </c>
      <c r="N81" s="23"/>
      <c r="O81" s="23"/>
      <c r="P81" s="23"/>
      <c r="Q81" s="22">
        <f>Tableau!N86</f>
        <v>27.608</v>
      </c>
    </row>
    <row r="82" spans="1:17" ht="12.75">
      <c r="A82" s="11" t="s">
        <v>8</v>
      </c>
      <c r="B82" s="17">
        <f>Tableau!E87</f>
        <v>44</v>
      </c>
      <c r="C82" s="19">
        <f>Tableau!F87</f>
        <v>32</v>
      </c>
      <c r="D82" s="18">
        <f>Tableau!G87</f>
        <v>25.941</v>
      </c>
      <c r="E82" s="11" t="str">
        <f>Tableau!H87</f>
        <v>W</v>
      </c>
      <c r="F82" s="13">
        <f>Tableau!I87</f>
        <v>1</v>
      </c>
      <c r="G82" s="13">
        <f>Tableau!J87</f>
        <v>6</v>
      </c>
      <c r="H82" s="14">
        <f>Tableau!K87</f>
        <v>45.886</v>
      </c>
      <c r="J82" s="22" t="str">
        <f>Tableau!C87</f>
        <v>BC934-2</v>
      </c>
      <c r="K82" s="22" t="str">
        <f>Tableau!B87</f>
        <v>ABRI FREIN 24 N</v>
      </c>
      <c r="L82" s="26">
        <f t="shared" si="2"/>
        <v>44.54053916666666</v>
      </c>
      <c r="M82" s="26">
        <f t="shared" si="3"/>
        <v>-1.1127461111111112</v>
      </c>
      <c r="N82" s="23"/>
      <c r="O82" s="23"/>
      <c r="P82" s="23"/>
      <c r="Q82" s="22">
        <f>Tableau!N87</f>
        <v>27.608</v>
      </c>
    </row>
    <row r="83" spans="1:17" ht="12.75">
      <c r="A83" s="11" t="s">
        <v>8</v>
      </c>
      <c r="B83" s="17">
        <f>Tableau!E88</f>
        <v>44</v>
      </c>
      <c r="C83" s="19">
        <f>Tableau!F88</f>
        <v>32</v>
      </c>
      <c r="D83" s="18">
        <f>Tableau!G88</f>
        <v>23.19</v>
      </c>
      <c r="E83" s="11" t="str">
        <f>Tableau!H88</f>
        <v>W</v>
      </c>
      <c r="F83" s="13">
        <f>Tableau!I88</f>
        <v>1</v>
      </c>
      <c r="G83" s="13">
        <f>Tableau!J88</f>
        <v>6</v>
      </c>
      <c r="H83" s="14">
        <f>Tableau!K88</f>
        <v>43.398</v>
      </c>
      <c r="J83" s="22" t="str">
        <f>Tableau!C88</f>
        <v>BC935-1</v>
      </c>
      <c r="K83" s="22" t="str">
        <f>Tableau!B88</f>
        <v>ABRI FREIN 24 S</v>
      </c>
      <c r="L83" s="26">
        <f t="shared" si="2"/>
        <v>44.539775</v>
      </c>
      <c r="M83" s="26">
        <f t="shared" si="3"/>
        <v>-1.112055</v>
      </c>
      <c r="N83" s="23"/>
      <c r="O83" s="23"/>
      <c r="P83" s="23"/>
      <c r="Q83" s="22">
        <f>Tableau!N88</f>
        <v>27.373</v>
      </c>
    </row>
    <row r="84" spans="1:17" ht="12.75">
      <c r="A84" s="11" t="s">
        <v>8</v>
      </c>
      <c r="B84" s="17">
        <f>Tableau!E89</f>
        <v>44</v>
      </c>
      <c r="C84" s="19">
        <f>Tableau!F89</f>
        <v>32</v>
      </c>
      <c r="D84" s="18">
        <f>Tableau!G89</f>
        <v>23.073</v>
      </c>
      <c r="E84" s="11" t="str">
        <f>Tableau!H89</f>
        <v>W</v>
      </c>
      <c r="F84" s="13">
        <f>Tableau!I89</f>
        <v>1</v>
      </c>
      <c r="G84" s="13">
        <f>Tableau!J89</f>
        <v>6</v>
      </c>
      <c r="H84" s="14">
        <f>Tableau!K89</f>
        <v>43.286</v>
      </c>
      <c r="J84" s="22" t="str">
        <f>Tableau!C89</f>
        <v>BC935-2</v>
      </c>
      <c r="K84" s="22" t="str">
        <f>Tableau!B89</f>
        <v>ABRI FREIN 24 S</v>
      </c>
      <c r="L84" s="26">
        <f t="shared" si="2"/>
        <v>44.539742499999996</v>
      </c>
      <c r="M84" s="26">
        <f t="shared" si="3"/>
        <v>-1.112023888888889</v>
      </c>
      <c r="N84" s="23"/>
      <c r="O84" s="23"/>
      <c r="P84" s="23"/>
      <c r="Q84" s="22">
        <f>Tableau!N89</f>
        <v>27.373</v>
      </c>
    </row>
    <row r="85" spans="1:17" ht="12.75">
      <c r="A85" s="11" t="s">
        <v>8</v>
      </c>
      <c r="B85" s="17">
        <f>Tableau!E90</f>
        <v>44</v>
      </c>
      <c r="C85" s="19">
        <f>Tableau!F90</f>
        <v>33</v>
      </c>
      <c r="D85" s="18">
        <f>Tableau!G90</f>
        <v>3.5022</v>
      </c>
      <c r="E85" s="11" t="str">
        <f>Tableau!H90</f>
        <v>W</v>
      </c>
      <c r="F85" s="13">
        <f>Tableau!I90</f>
        <v>1</v>
      </c>
      <c r="G85" s="13">
        <f>Tableau!J90</f>
        <v>6</v>
      </c>
      <c r="H85" s="14">
        <f>Tableau!K90</f>
        <v>48.6201</v>
      </c>
      <c r="J85" s="22" t="str">
        <f>Tableau!C90</f>
        <v>BC936</v>
      </c>
      <c r="K85" s="22" t="str">
        <f>Tableau!B90</f>
        <v>TOUR DE COLIMATION N°1</v>
      </c>
      <c r="L85" s="26">
        <f t="shared" si="2"/>
        <v>44.55097283333333</v>
      </c>
      <c r="M85" s="26">
        <f t="shared" si="3"/>
        <v>-1.1135055833333334</v>
      </c>
      <c r="N85" s="23"/>
      <c r="O85" s="23"/>
      <c r="P85" s="23"/>
      <c r="Q85" s="22">
        <f>Tableau!N90</f>
        <v>60.8</v>
      </c>
    </row>
    <row r="86" spans="1:17" ht="12.75">
      <c r="A86" s="11" t="s">
        <v>8</v>
      </c>
      <c r="B86" s="17">
        <f>Tableau!E91</f>
        <v>44</v>
      </c>
      <c r="C86" s="19">
        <f>Tableau!F91</f>
        <v>32</v>
      </c>
      <c r="D86" s="18">
        <f>Tableau!G91</f>
        <v>28.46</v>
      </c>
      <c r="E86" s="11" t="str">
        <f>Tableau!H91</f>
        <v>W</v>
      </c>
      <c r="F86" s="13">
        <f>Tableau!I91</f>
        <v>1</v>
      </c>
      <c r="G86" s="13">
        <f>Tableau!J91</f>
        <v>7</v>
      </c>
      <c r="H86" s="14">
        <f>Tableau!K91</f>
        <v>57.19</v>
      </c>
      <c r="J86" s="22" t="str">
        <f>Tableau!C91</f>
        <v>BC937</v>
      </c>
      <c r="K86" s="22" t="str">
        <f>Tableau!B91</f>
        <v>ANTENNE SINGAPOUR</v>
      </c>
      <c r="L86" s="26">
        <f t="shared" si="2"/>
        <v>44.541238888888884</v>
      </c>
      <c r="M86" s="26">
        <f t="shared" si="3"/>
        <v>-1.1325527777777777</v>
      </c>
      <c r="N86" s="23"/>
      <c r="O86" s="23"/>
      <c r="P86" s="23"/>
      <c r="Q86" s="22">
        <f>Tableau!N91</f>
        <v>47.46</v>
      </c>
    </row>
    <row r="87" spans="1:17" ht="12.75">
      <c r="A87" s="11" t="s">
        <v>8</v>
      </c>
      <c r="B87" s="17">
        <f>Tableau!E92</f>
        <v>44</v>
      </c>
      <c r="C87" s="19">
        <f>Tableau!F92</f>
        <v>32</v>
      </c>
      <c r="D87" s="18">
        <f>Tableau!G92</f>
        <v>36.04</v>
      </c>
      <c r="E87" s="11" t="str">
        <f>Tableau!H92</f>
        <v>W</v>
      </c>
      <c r="F87" s="13">
        <f>Tableau!I92</f>
        <v>1</v>
      </c>
      <c r="G87" s="13">
        <f>Tableau!J92</f>
        <v>8</v>
      </c>
      <c r="H87" s="14">
        <f>Tableau!K92</f>
        <v>3.9</v>
      </c>
      <c r="J87" s="22" t="str">
        <f>Tableau!C92</f>
        <v>BC938-1</v>
      </c>
      <c r="K87" s="22" t="str">
        <f>Tableau!B92</f>
        <v>BATIMENT ESME</v>
      </c>
      <c r="L87" s="26">
        <f t="shared" si="2"/>
        <v>44.54334444444444</v>
      </c>
      <c r="M87" s="26">
        <f t="shared" si="3"/>
        <v>-1.1344166666666666</v>
      </c>
      <c r="N87" s="23"/>
      <c r="O87" s="23"/>
      <c r="P87" s="23"/>
      <c r="Q87" s="22">
        <f>Tableau!N92</f>
        <v>34.22</v>
      </c>
    </row>
    <row r="88" spans="1:17" ht="12.75">
      <c r="A88" s="11" t="s">
        <v>8</v>
      </c>
      <c r="B88" s="17">
        <f>Tableau!E93</f>
        <v>44</v>
      </c>
      <c r="C88" s="19">
        <f>Tableau!F93</f>
        <v>32</v>
      </c>
      <c r="D88" s="18">
        <f>Tableau!G93</f>
        <v>35.61</v>
      </c>
      <c r="E88" s="11" t="str">
        <f>Tableau!H93</f>
        <v>W</v>
      </c>
      <c r="F88" s="13">
        <f>Tableau!I93</f>
        <v>1</v>
      </c>
      <c r="G88" s="13">
        <f>Tableau!J93</f>
        <v>8</v>
      </c>
      <c r="H88" s="14">
        <f>Tableau!K93</f>
        <v>2.26</v>
      </c>
      <c r="J88" s="22" t="str">
        <f>Tableau!C93</f>
        <v>BC938-2</v>
      </c>
      <c r="K88" s="22" t="str">
        <f>Tableau!B93</f>
        <v>BATIMENT ESME</v>
      </c>
      <c r="L88" s="26">
        <f t="shared" si="2"/>
        <v>44.543225</v>
      </c>
      <c r="M88" s="26">
        <f t="shared" si="3"/>
        <v>-1.133961111111111</v>
      </c>
      <c r="N88" s="23"/>
      <c r="O88" s="23"/>
      <c r="P88" s="23"/>
      <c r="Q88" s="22">
        <f>Tableau!N93</f>
        <v>34.22</v>
      </c>
    </row>
    <row r="89" spans="1:17" ht="12.75">
      <c r="A89" s="11" t="s">
        <v>8</v>
      </c>
      <c r="B89" s="17">
        <f>Tableau!E94</f>
        <v>44</v>
      </c>
      <c r="C89" s="19">
        <f>Tableau!F94</f>
        <v>32</v>
      </c>
      <c r="D89" s="18">
        <f>Tableau!G94</f>
        <v>37.78</v>
      </c>
      <c r="E89" s="11" t="str">
        <f>Tableau!H94</f>
        <v>W</v>
      </c>
      <c r="F89" s="13">
        <f>Tableau!I94</f>
        <v>1</v>
      </c>
      <c r="G89" s="13">
        <f>Tableau!J94</f>
        <v>8</v>
      </c>
      <c r="H89" s="14">
        <f>Tableau!K94</f>
        <v>2.95</v>
      </c>
      <c r="J89" s="22" t="str">
        <f>Tableau!C94</f>
        <v>BC938-3</v>
      </c>
      <c r="K89" s="22" t="str">
        <f>Tableau!B94</f>
        <v>BATIMENT ESME</v>
      </c>
      <c r="L89" s="26">
        <f t="shared" si="2"/>
        <v>44.54382777777778</v>
      </c>
      <c r="M89" s="26">
        <f t="shared" si="3"/>
        <v>-1.1341527777777778</v>
      </c>
      <c r="N89" s="23"/>
      <c r="O89" s="23"/>
      <c r="P89" s="23"/>
      <c r="Q89" s="22">
        <f>Tableau!N94</f>
        <v>34.22</v>
      </c>
    </row>
    <row r="90" spans="1:17" ht="12.75">
      <c r="A90" s="11" t="s">
        <v>8</v>
      </c>
      <c r="B90" s="17">
        <f>Tableau!E95</f>
        <v>44</v>
      </c>
      <c r="C90" s="19">
        <f>Tableau!F95</f>
        <v>32</v>
      </c>
      <c r="D90" s="18">
        <f>Tableau!G95</f>
        <v>37.33</v>
      </c>
      <c r="E90" s="11" t="str">
        <f>Tableau!H95</f>
        <v>W</v>
      </c>
      <c r="F90" s="13">
        <f>Tableau!I95</f>
        <v>1</v>
      </c>
      <c r="G90" s="13">
        <f>Tableau!J95</f>
        <v>8</v>
      </c>
      <c r="H90" s="14">
        <f>Tableau!K95</f>
        <v>1.27</v>
      </c>
      <c r="J90" s="22" t="str">
        <f>Tableau!C95</f>
        <v>BC938-4</v>
      </c>
      <c r="K90" s="22" t="str">
        <f>Tableau!B95</f>
        <v>BATIMENT ESME</v>
      </c>
      <c r="L90" s="26">
        <f t="shared" si="2"/>
        <v>44.543702777777774</v>
      </c>
      <c r="M90" s="26">
        <f t="shared" si="3"/>
        <v>-1.1336861111111112</v>
      </c>
      <c r="N90" s="23"/>
      <c r="O90" s="23"/>
      <c r="P90" s="23"/>
      <c r="Q90" s="22">
        <f>Tableau!N95</f>
        <v>34.22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Rault</Manager>
  <Company>dircam-dia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Fichier obstacles</dc:title>
  <dc:subject/>
  <dc:creator>RAULT</dc:creator>
  <cp:keywords/>
  <dc:description>Transformation coordonnées pour intégration Géotitan</dc:description>
  <cp:lastModifiedBy>VAUDREY Martial ASC NIV II OA</cp:lastModifiedBy>
  <cp:lastPrinted>2018-12-06T09:59:27Z</cp:lastPrinted>
  <dcterms:created xsi:type="dcterms:W3CDTF">2004-03-22T08:53:17Z</dcterms:created>
  <dcterms:modified xsi:type="dcterms:W3CDTF">2019-01-25T14:11:24Z</dcterms:modified>
  <cp:category/>
  <cp:version/>
  <cp:contentType/>
  <cp:contentStatus/>
</cp:coreProperties>
</file>