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15" yWindow="65491" windowWidth="14190" windowHeight="11715" tabRatio="286" activeTab="0"/>
  </bookViews>
  <sheets>
    <sheet name="tableau" sheetId="1" r:id="rId1"/>
    <sheet name="Obstacles CSV" sheetId="2" r:id="rId2"/>
  </sheets>
  <definedNames>
    <definedName name="_xlnm.Print_Titles" localSheetId="0">'tableau'!$1:$5</definedName>
  </definedNames>
  <calcPr fullCalcOnLoad="1"/>
</workbook>
</file>

<file path=xl/sharedStrings.xml><?xml version="1.0" encoding="utf-8"?>
<sst xmlns="http://schemas.openxmlformats.org/spreadsheetml/2006/main" count="650" uniqueCount="154">
  <si>
    <t>N°</t>
  </si>
  <si>
    <t>Description</t>
  </si>
  <si>
    <t>X (m)</t>
  </si>
  <si>
    <t>Y (m)</t>
  </si>
  <si>
    <t>Coordonnées</t>
  </si>
  <si>
    <t>Latitudes</t>
  </si>
  <si>
    <t>Longitudes</t>
  </si>
  <si>
    <t>Distance seuil à seuil :</t>
  </si>
  <si>
    <t>N</t>
  </si>
  <si>
    <t>E</t>
  </si>
  <si>
    <t>N° fichier géomètre</t>
  </si>
  <si>
    <t>m</t>
  </si>
  <si>
    <t>Ft</t>
  </si>
  <si>
    <t>Altitude</t>
  </si>
  <si>
    <t>°</t>
  </si>
  <si>
    <t>'</t>
  </si>
  <si>
    <t>minutes</t>
  </si>
  <si>
    <t>secondes</t>
  </si>
  <si>
    <t>degrés</t>
  </si>
  <si>
    <t>E/W</t>
  </si>
  <si>
    <t>N/S</t>
  </si>
  <si>
    <t>NATURE</t>
  </si>
  <si>
    <t>"</t>
  </si>
  <si>
    <t>W/E</t>
  </si>
  <si>
    <t>LATITUDE</t>
  </si>
  <si>
    <t>LONGITUDE</t>
  </si>
  <si>
    <t>ALTITUDE (m)</t>
  </si>
  <si>
    <t>BM100</t>
  </si>
  <si>
    <t>BM105</t>
  </si>
  <si>
    <t>BM106</t>
  </si>
  <si>
    <t>BM200-1</t>
  </si>
  <si>
    <t>BM203-1</t>
  </si>
  <si>
    <t>BM208-1</t>
  </si>
  <si>
    <t>BM209-1</t>
  </si>
  <si>
    <t>BM300</t>
  </si>
  <si>
    <t>BM330-1</t>
  </si>
  <si>
    <t>BM380</t>
  </si>
  <si>
    <t>BM381</t>
  </si>
  <si>
    <t>BM382</t>
  </si>
  <si>
    <t>BM400</t>
  </si>
  <si>
    <t>BM401</t>
  </si>
  <si>
    <t>BM402</t>
  </si>
  <si>
    <t>BM403</t>
  </si>
  <si>
    <t>BM404</t>
  </si>
  <si>
    <t>BM405</t>
  </si>
  <si>
    <t>BM406</t>
  </si>
  <si>
    <t>BM407</t>
  </si>
  <si>
    <t>BM408</t>
  </si>
  <si>
    <t>BM409</t>
  </si>
  <si>
    <t>BM410</t>
  </si>
  <si>
    <t>BM411</t>
  </si>
  <si>
    <t>BM412</t>
  </si>
  <si>
    <t>BM413</t>
  </si>
  <si>
    <t>BM414</t>
  </si>
  <si>
    <t>BM415</t>
  </si>
  <si>
    <t>BM416</t>
  </si>
  <si>
    <t>BM417</t>
  </si>
  <si>
    <t>BM418</t>
  </si>
  <si>
    <t>BM419</t>
  </si>
  <si>
    <t>BM420</t>
  </si>
  <si>
    <t>BM421</t>
  </si>
  <si>
    <t>BM422</t>
  </si>
  <si>
    <t>BM423</t>
  </si>
  <si>
    <t>BM424</t>
  </si>
  <si>
    <t>BM425</t>
  </si>
  <si>
    <t>BM426</t>
  </si>
  <si>
    <t>BM427</t>
  </si>
  <si>
    <t>BM428</t>
  </si>
  <si>
    <t>BM429</t>
  </si>
  <si>
    <t>BM901</t>
  </si>
  <si>
    <t>BM903</t>
  </si>
  <si>
    <t>BM904</t>
  </si>
  <si>
    <t>BM905</t>
  </si>
  <si>
    <t>BM907</t>
  </si>
  <si>
    <t>BM908</t>
  </si>
  <si>
    <t>BM909</t>
  </si>
  <si>
    <t>BM910</t>
  </si>
  <si>
    <t>BM911</t>
  </si>
  <si>
    <t>BM912</t>
  </si>
  <si>
    <t>BM913</t>
  </si>
  <si>
    <t>BM915</t>
  </si>
  <si>
    <t>BM916</t>
  </si>
  <si>
    <t>BM917</t>
  </si>
  <si>
    <t>BM918</t>
  </si>
  <si>
    <t>BM919</t>
  </si>
  <si>
    <t>BM920</t>
  </si>
  <si>
    <t>BM921</t>
  </si>
  <si>
    <t>BM922</t>
  </si>
  <si>
    <t>BM923</t>
  </si>
  <si>
    <t>BM924</t>
  </si>
  <si>
    <t>BM925</t>
  </si>
  <si>
    <t>BM926</t>
  </si>
  <si>
    <t>BM927</t>
  </si>
  <si>
    <t>BM928</t>
  </si>
  <si>
    <t>BM929</t>
  </si>
  <si>
    <t>BM930</t>
  </si>
  <si>
    <t>BM931</t>
  </si>
  <si>
    <t>BM932</t>
  </si>
  <si>
    <t>BM933</t>
  </si>
  <si>
    <t>BM934</t>
  </si>
  <si>
    <t>BM935</t>
  </si>
  <si>
    <t>BM936</t>
  </si>
  <si>
    <t>BM937</t>
  </si>
  <si>
    <t>SEUIL 09 ET EXTRÉMITÉ 27</t>
  </si>
  <si>
    <t>EXTRÉMITÉ 09</t>
  </si>
  <si>
    <t>LOCALIZER</t>
  </si>
  <si>
    <t>GLIDE</t>
  </si>
  <si>
    <t>MIDDLE MARKER ILS</t>
  </si>
  <si>
    <t>OUTER MARKER ILS</t>
  </si>
  <si>
    <t>VOR-DME</t>
  </si>
  <si>
    <t>TACAN</t>
  </si>
  <si>
    <t>ANTENNE GONIO.VHF</t>
  </si>
  <si>
    <t>ANTENNE GONIO.UHF</t>
  </si>
  <si>
    <t>ANTENNE GONIO.NG</t>
  </si>
  <si>
    <t>ANTENNE DZ</t>
  </si>
  <si>
    <t>ANTENNE ÉMISSION</t>
  </si>
  <si>
    <t>ANTENNE RÉCEPTION</t>
  </si>
  <si>
    <t>RADAR 23CM</t>
  </si>
  <si>
    <t>PAR NG</t>
  </si>
  <si>
    <t>ANTENNE PARATONNERRE</t>
  </si>
  <si>
    <t>RADAR SATRAPE</t>
  </si>
  <si>
    <t>RADAR CICIDA</t>
  </si>
  <si>
    <t>ALADIN</t>
  </si>
  <si>
    <t>ANTENNE TOUR</t>
  </si>
  <si>
    <t>ANTENNE RAMSES NORD</t>
  </si>
  <si>
    <t>ANTENNE RAMSES SUD</t>
  </si>
  <si>
    <t>MERLON SEUIL 09</t>
  </si>
  <si>
    <t>ABRI FREIN NORD SEUIL 09</t>
  </si>
  <si>
    <t>ARBRE OUEST ZA 2</t>
  </si>
  <si>
    <t>MANCHE À AIR ZA2</t>
  </si>
  <si>
    <t>ARBRE NORD ZA2</t>
  </si>
  <si>
    <t>MANCHE À AIR ZTO</t>
  </si>
  <si>
    <t>LAMPADAIRE ZTO</t>
  </si>
  <si>
    <t>ABRI FREIN NORD SEUIL 27</t>
  </si>
  <si>
    <t>ABRI FREIN SUD SEUIL 27</t>
  </si>
  <si>
    <t>ABRI FREIN SUD SEUIL 09</t>
  </si>
  <si>
    <t>ABRI AVION ZATAC OUEST</t>
  </si>
  <si>
    <t>ARBRE ZATAC OUEST</t>
  </si>
  <si>
    <t>ARBRE ZA 2</t>
  </si>
  <si>
    <t>ABRI AVION EC</t>
  </si>
  <si>
    <t>MANCHE À AIR</t>
  </si>
  <si>
    <t>MÂT MÉTÉO</t>
  </si>
  <si>
    <t>TOUR DE CONTRÔLE</t>
  </si>
  <si>
    <t>TOUR POMPIER</t>
  </si>
  <si>
    <t>PYLÔNE TÉLÉCOM.</t>
  </si>
  <si>
    <t>CHÂTEAU D'EAU</t>
  </si>
  <si>
    <t>CHÂTEAU D'EAU GAILLÈRES</t>
  </si>
  <si>
    <t>CHÂTEAU D'EAU EST</t>
  </si>
  <si>
    <t>CHÂTEAU D' EAU NORD-EST</t>
  </si>
  <si>
    <t>W</t>
  </si>
  <si>
    <t>DTHR 27</t>
  </si>
  <si>
    <t>Seuil 09</t>
  </si>
  <si>
    <t>SEUIL 27</t>
  </si>
  <si>
    <t>0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</si>
</sst>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;[Red]0.0"/>
    <numFmt numFmtId="173" formatCode="0\°00\'00\'\'0000&quot;N&quot;"/>
    <numFmt numFmtId="174" formatCode="&quot;Vrai&quot;;&quot;Vrai&quot;;&quot;Faux&quot;"/>
    <numFmt numFmtId="175" formatCode="&quot;Actif&quot;;&quot;Actif&quot;;&quot;Inactif&quot;"/>
    <numFmt numFmtId="176" formatCode="0.0000"/>
    <numFmt numFmtId="177" formatCode="##&quot;N&quot;\ ##&quot;'&quot;"/>
    <numFmt numFmtId="178" formatCode="#"/>
    <numFmt numFmtId="179" formatCode="##\°\ ##\'\ ###\'\'"/>
    <numFmt numFmtId="180" formatCode="##\°\ ##\'\ ##&quot;.&quot;##\'\'"/>
    <numFmt numFmtId="181" formatCode="\°##\'\ ##&quot;.&quot;##\'\'"/>
    <numFmt numFmtId="182" formatCode="##\°##\'\ ##&quot;.&quot;##\'\'"/>
    <numFmt numFmtId="183" formatCode="??\°??\'\ ??&quot;.&quot;??\'\'"/>
    <numFmt numFmtId="184" formatCode="00\°??\'\ ??&quot;.&quot;??\'\'"/>
    <numFmt numFmtId="185" formatCode="00\°??\'\ ?????\'\'"/>
    <numFmt numFmtId="186" formatCode="00\°00"/>
    <numFmt numFmtId="187" formatCode="00\°00\'00.00"/>
    <numFmt numFmtId="188" formatCode="0?\°??\'??.??\'\'"/>
    <numFmt numFmtId="189" formatCode="000\°??\'\ ??&quot;.&quot;??\'\'"/>
    <numFmt numFmtId="190" formatCode="[$-40C]dddd\ d\ mmmm\ yyyy"/>
    <numFmt numFmtId="191" formatCode="General&quot; m&quot;"/>
    <numFmt numFmtId="192" formatCode=";;;"/>
    <numFmt numFmtId="193" formatCode="00"/>
    <numFmt numFmtId="194" formatCode="00\°00\'\ 00&quot;.&quot;00\'\'"/>
    <numFmt numFmtId="195" formatCode="000\°00\'00&quot;.&quot;00\'\'"/>
    <numFmt numFmtId="196" formatCode="0.000"/>
    <numFmt numFmtId="197" formatCode="0.0"/>
    <numFmt numFmtId="198" formatCode="00\°00\'\ 00&quot;&quot;00\'\'"/>
    <numFmt numFmtId="199" formatCode="00\°00\'00.00\'\'"/>
    <numFmt numFmtId="200" formatCode="???\°??\'\ ????\'\'"/>
    <numFmt numFmtId="201" formatCode="#000"/>
    <numFmt numFmtId="202" formatCode="000\°00\'00.00\'\'"/>
    <numFmt numFmtId="203" formatCode="0.00000000"/>
    <numFmt numFmtId="204" formatCode="0.000000"/>
    <numFmt numFmtId="205" formatCode="0.00000"/>
    <numFmt numFmtId="206" formatCode="000\°"/>
    <numFmt numFmtId="207" formatCode="00\'"/>
    <numFmt numFmtId="208" formatCode="00.000000\'\'"/>
    <numFmt numFmtId="209" formatCode="0.000000\'\'"/>
    <numFmt numFmtId="210" formatCode="00.000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double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184" fontId="2" fillId="27" borderId="3" applyFont="0" applyFill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6" borderId="5" applyNumberFormat="0" applyAlignment="0" applyProtection="0"/>
    <xf numFmtId="0" fontId="1" fillId="0" borderId="6">
      <alignment horizontal="center" vertical="center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3" borderId="11" applyNumberFormat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91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1" fontId="0" fillId="0" borderId="0" xfId="0" applyNumberFormat="1" applyAlignment="1" applyProtection="1">
      <alignment horizontal="center"/>
      <protection/>
    </xf>
    <xf numFmtId="197" fontId="6" fillId="27" borderId="12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5" fillId="0" borderId="14" xfId="45" applyFont="1" applyBorder="1" applyAlignment="1" applyProtection="1">
      <alignment horizontal="center" vertical="center" wrapText="1"/>
      <protection locked="0"/>
    </xf>
    <xf numFmtId="0" fontId="0" fillId="0" borderId="14" xfId="45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0" fillId="0" borderId="14" xfId="45" applyFont="1" applyBorder="1" applyAlignment="1" applyProtection="1">
      <alignment horizontal="center" vertical="center"/>
      <protection locked="0"/>
    </xf>
    <xf numFmtId="0" fontId="6" fillId="27" borderId="15" xfId="0" applyFont="1" applyFill="1" applyBorder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206" fontId="0" fillId="0" borderId="13" xfId="0" applyNumberFormat="1" applyBorder="1" applyAlignment="1">
      <alignment horizontal="center"/>
    </xf>
    <xf numFmtId="209" fontId="0" fillId="0" borderId="13" xfId="0" applyNumberFormat="1" applyBorder="1" applyAlignment="1">
      <alignment horizontal="center"/>
    </xf>
    <xf numFmtId="207" fontId="0" fillId="0" borderId="13" xfId="0" applyNumberFormat="1" applyBorder="1" applyAlignment="1">
      <alignment horizontal="center"/>
    </xf>
    <xf numFmtId="0" fontId="6" fillId="0" borderId="13" xfId="0" applyFont="1" applyBorder="1" applyAlignment="1" quotePrefix="1">
      <alignment horizontal="center"/>
    </xf>
    <xf numFmtId="0" fontId="6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203" fontId="0" fillId="0" borderId="0" xfId="0" applyNumberFormat="1" applyFill="1" applyBorder="1" applyAlignment="1">
      <alignment horizontal="left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>
      <alignment horizontal="left"/>
    </xf>
    <xf numFmtId="0" fontId="0" fillId="0" borderId="0" xfId="0" applyBorder="1" applyAlignment="1">
      <alignment horizontal="left"/>
    </xf>
    <xf numFmtId="203" fontId="0" fillId="34" borderId="0" xfId="0" applyNumberFormat="1" applyFill="1" applyBorder="1" applyAlignment="1">
      <alignment horizontal="left"/>
    </xf>
    <xf numFmtId="1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93" fontId="0" fillId="0" borderId="18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49" fontId="0" fillId="0" borderId="18" xfId="0" applyNumberFormat="1" applyFont="1" applyFill="1" applyBorder="1" applyAlignment="1">
      <alignment horizontal="center" vertical="center"/>
    </xf>
    <xf numFmtId="196" fontId="0" fillId="0" borderId="18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97" fontId="0" fillId="0" borderId="17" xfId="0" applyNumberFormat="1" applyFont="1" applyFill="1" applyBorder="1" applyAlignment="1" applyProtection="1">
      <alignment horizontal="center" vertical="center"/>
      <protection/>
    </xf>
    <xf numFmtId="197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93" fontId="0" fillId="0" borderId="19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193" fontId="0" fillId="0" borderId="20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93" fontId="0" fillId="0" borderId="22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5" fillId="0" borderId="13" xfId="45" applyFont="1" applyBorder="1" applyAlignment="1" applyProtection="1">
      <alignment horizontal="center" vertical="center" wrapText="1"/>
      <protection locked="0"/>
    </xf>
    <xf numFmtId="0" fontId="0" fillId="0" borderId="12" xfId="45" applyFont="1" applyBorder="1" applyAlignment="1" applyProtection="1">
      <alignment horizontal="center" vertical="center"/>
      <protection/>
    </xf>
    <xf numFmtId="0" fontId="0" fillId="0" borderId="23" xfId="45" applyFont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45" applyFont="1" applyBorder="1" applyAlignment="1" applyProtection="1">
      <alignment horizontal="center" vertical="center"/>
      <protection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2" fontId="0" fillId="0" borderId="22" xfId="0" applyNumberFormat="1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197" fontId="0" fillId="0" borderId="18" xfId="0" applyNumberFormat="1" applyFont="1" applyFill="1" applyBorder="1" applyAlignment="1">
      <alignment horizontal="center" vertical="center"/>
    </xf>
    <xf numFmtId="197" fontId="0" fillId="0" borderId="19" xfId="0" applyNumberFormat="1" applyFont="1" applyFill="1" applyBorder="1" applyAlignment="1">
      <alignment horizontal="center" vertical="center"/>
    </xf>
    <xf numFmtId="197" fontId="0" fillId="0" borderId="22" xfId="0" applyNumberFormat="1" applyFont="1" applyFill="1" applyBorder="1" applyAlignment="1">
      <alignment horizontal="center" vertical="center"/>
    </xf>
    <xf numFmtId="197" fontId="0" fillId="0" borderId="20" xfId="0" applyNumberFormat="1" applyFont="1" applyFill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ordonnées LAT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ableau Fichier Obstacles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5"/>
  <sheetViews>
    <sheetView showZeros="0" tabSelected="1" view="pageLayout" zoomScaleNormal="89" workbookViewId="0" topLeftCell="A1">
      <selection activeCell="O10" sqref="O10"/>
    </sheetView>
  </sheetViews>
  <sheetFormatPr defaultColWidth="11.421875" defaultRowHeight="12.75"/>
  <cols>
    <col min="1" max="1" width="8.57421875" style="6" customWidth="1"/>
    <col min="2" max="2" width="42.28125" style="1" customWidth="1"/>
    <col min="3" max="3" width="19.7109375" style="1" customWidth="1"/>
    <col min="4" max="4" width="4.28125" style="6" bestFit="1" customWidth="1"/>
    <col min="5" max="5" width="7.421875" style="6" bestFit="1" customWidth="1"/>
    <col min="6" max="6" width="8.28125" style="6" bestFit="1" customWidth="1"/>
    <col min="7" max="7" width="13.00390625" style="6" bestFit="1" customWidth="1"/>
    <col min="8" max="8" width="4.7109375" style="6" bestFit="1" customWidth="1"/>
    <col min="9" max="9" width="7.421875" style="6" bestFit="1" customWidth="1"/>
    <col min="10" max="10" width="8.28125" style="6" bestFit="1" customWidth="1"/>
    <col min="11" max="11" width="12.140625" style="6" bestFit="1" customWidth="1"/>
    <col min="12" max="13" width="13.00390625" style="6" customWidth="1"/>
    <col min="14" max="15" width="11.7109375" style="6" customWidth="1"/>
    <col min="16" max="16" width="13.00390625" style="6" customWidth="1"/>
    <col min="17" max="17" width="13.57421875" style="6" customWidth="1"/>
    <col min="18" max="18" width="5.28125" style="1" customWidth="1"/>
    <col min="19" max="19" width="12.28125" style="1" customWidth="1"/>
    <col min="20" max="16384" width="11.421875" style="1" customWidth="1"/>
  </cols>
  <sheetData>
    <row r="1" spans="14:15" ht="12.75">
      <c r="N1" s="2"/>
      <c r="O1" s="2"/>
    </row>
    <row r="2" spans="2:15" ht="15.75">
      <c r="B2" s="5" t="s">
        <v>7</v>
      </c>
      <c r="C2" s="9">
        <v>3482.13</v>
      </c>
      <c r="D2" s="18" t="s">
        <v>11</v>
      </c>
      <c r="N2" s="2"/>
      <c r="O2" s="2"/>
    </row>
    <row r="3" ht="12.75">
      <c r="C3" s="3"/>
    </row>
    <row r="4" spans="1:17" ht="15.75" customHeight="1">
      <c r="A4" s="63" t="s">
        <v>0</v>
      </c>
      <c r="B4" s="63" t="s">
        <v>1</v>
      </c>
      <c r="C4" s="65" t="s">
        <v>10</v>
      </c>
      <c r="D4" s="66" t="s">
        <v>4</v>
      </c>
      <c r="E4" s="67"/>
      <c r="F4" s="67"/>
      <c r="G4" s="67"/>
      <c r="H4" s="67"/>
      <c r="I4" s="67"/>
      <c r="J4" s="67"/>
      <c r="K4" s="70"/>
      <c r="L4" s="61" t="s">
        <v>150</v>
      </c>
      <c r="M4" s="62"/>
      <c r="N4" s="63" t="s">
        <v>13</v>
      </c>
      <c r="O4" s="63"/>
      <c r="P4" s="61" t="s">
        <v>151</v>
      </c>
      <c r="Q4" s="62"/>
    </row>
    <row r="5" spans="1:17" ht="15.75" customHeight="1">
      <c r="A5" s="64"/>
      <c r="B5" s="64"/>
      <c r="C5" s="65"/>
      <c r="D5" s="66" t="s">
        <v>5</v>
      </c>
      <c r="E5" s="67"/>
      <c r="F5" s="68"/>
      <c r="G5" s="69"/>
      <c r="H5" s="66" t="s">
        <v>6</v>
      </c>
      <c r="I5" s="67"/>
      <c r="J5" s="68"/>
      <c r="K5" s="69"/>
      <c r="L5" s="12" t="s">
        <v>2</v>
      </c>
      <c r="M5" s="12" t="s">
        <v>3</v>
      </c>
      <c r="N5" s="12" t="s">
        <v>11</v>
      </c>
      <c r="O5" s="12" t="s">
        <v>12</v>
      </c>
      <c r="P5" s="12" t="s">
        <v>2</v>
      </c>
      <c r="Q5" s="12" t="s">
        <v>3</v>
      </c>
    </row>
    <row r="6" spans="1:17" ht="15.75" customHeight="1" thickBot="1">
      <c r="A6" s="13"/>
      <c r="B6" s="13"/>
      <c r="C6" s="14"/>
      <c r="D6" s="15" t="s">
        <v>20</v>
      </c>
      <c r="E6" s="15" t="s">
        <v>18</v>
      </c>
      <c r="F6" s="17" t="s">
        <v>16</v>
      </c>
      <c r="G6" s="15" t="s">
        <v>17</v>
      </c>
      <c r="H6" s="15" t="s">
        <v>19</v>
      </c>
      <c r="I6" s="15" t="s">
        <v>18</v>
      </c>
      <c r="J6" s="17" t="s">
        <v>16</v>
      </c>
      <c r="K6" s="15" t="s">
        <v>17</v>
      </c>
      <c r="L6" s="16"/>
      <c r="M6" s="16"/>
      <c r="N6" s="16"/>
      <c r="O6" s="16"/>
      <c r="P6" s="16"/>
      <c r="Q6" s="16"/>
    </row>
    <row r="7" spans="1:19" s="7" customFormat="1" ht="15.75" customHeight="1">
      <c r="A7" s="32">
        <v>1</v>
      </c>
      <c r="B7" s="37" t="s">
        <v>152</v>
      </c>
      <c r="C7" s="38" t="s">
        <v>27</v>
      </c>
      <c r="D7" s="31" t="s">
        <v>8</v>
      </c>
      <c r="E7" s="39">
        <v>43</v>
      </c>
      <c r="F7" s="39">
        <v>54</v>
      </c>
      <c r="G7" s="71">
        <v>44.0693</v>
      </c>
      <c r="H7" s="31" t="s">
        <v>149</v>
      </c>
      <c r="I7" s="41" t="s">
        <v>153</v>
      </c>
      <c r="J7" s="39">
        <v>29</v>
      </c>
      <c r="K7" s="71">
        <v>18.4754</v>
      </c>
      <c r="L7" s="75">
        <v>0</v>
      </c>
      <c r="M7" s="42">
        <v>0</v>
      </c>
      <c r="N7" s="75">
        <v>60.024</v>
      </c>
      <c r="O7" s="43">
        <f>ROUND($N7*3.2808,0)</f>
        <v>197</v>
      </c>
      <c r="P7" s="44">
        <f>IF(L7&lt;&gt;"",-L7-$C$2,"")</f>
        <v>-3482.13</v>
      </c>
      <c r="Q7" s="45">
        <f aca="true" t="shared" si="0" ref="Q7:Q27">IF(M7&lt;&gt;"",-M7,"")</f>
        <v>0</v>
      </c>
      <c r="S7" s="10"/>
    </row>
    <row r="8" spans="1:19" s="7" customFormat="1" ht="15.75" customHeight="1">
      <c r="A8" s="32">
        <v>2</v>
      </c>
      <c r="B8" s="37" t="s">
        <v>103</v>
      </c>
      <c r="C8" s="38" t="s">
        <v>28</v>
      </c>
      <c r="D8" s="31" t="s">
        <v>8</v>
      </c>
      <c r="E8" s="39">
        <v>43</v>
      </c>
      <c r="F8" s="39">
        <v>54</v>
      </c>
      <c r="G8" s="71">
        <v>38.5898</v>
      </c>
      <c r="H8" s="31" t="s">
        <v>149</v>
      </c>
      <c r="I8" s="41" t="s">
        <v>153</v>
      </c>
      <c r="J8" s="39">
        <v>31</v>
      </c>
      <c r="K8" s="71">
        <v>54.3513</v>
      </c>
      <c r="L8" s="75">
        <v>-3482.1314623997932</v>
      </c>
      <c r="M8" s="75">
        <v>-2.1321201568497967E-13</v>
      </c>
      <c r="N8" s="75">
        <v>49.892</v>
      </c>
      <c r="O8" s="43">
        <f>ROUND($N8*3.2808,0)</f>
        <v>164</v>
      </c>
      <c r="P8" s="45">
        <f aca="true" t="shared" si="1" ref="P8:P34">IF(L8&lt;&gt;"",-L8-$C$2,"")</f>
        <v>0.0014623997931266786</v>
      </c>
      <c r="Q8" s="45">
        <f t="shared" si="0"/>
        <v>2.1321201568497967E-13</v>
      </c>
      <c r="S8" s="10"/>
    </row>
    <row r="9" spans="1:19" s="7" customFormat="1" ht="15.75" customHeight="1">
      <c r="A9" s="32">
        <v>3</v>
      </c>
      <c r="B9" s="37" t="s">
        <v>104</v>
      </c>
      <c r="C9" s="38" t="s">
        <v>29</v>
      </c>
      <c r="D9" s="31" t="s">
        <v>8</v>
      </c>
      <c r="E9" s="39">
        <v>43</v>
      </c>
      <c r="F9" s="39">
        <v>54</v>
      </c>
      <c r="G9" s="71">
        <v>44.261</v>
      </c>
      <c r="H9" s="31" t="s">
        <v>149</v>
      </c>
      <c r="I9" s="41" t="s">
        <v>153</v>
      </c>
      <c r="J9" s="39">
        <v>29</v>
      </c>
      <c r="K9" s="71">
        <v>12.9593</v>
      </c>
      <c r="L9" s="75">
        <v>123.22080311425968</v>
      </c>
      <c r="M9" s="75">
        <v>-0.03295798507371901</v>
      </c>
      <c r="N9" s="75">
        <v>59.281</v>
      </c>
      <c r="O9" s="43">
        <f>ROUND($N9*3.2808,0)</f>
        <v>194</v>
      </c>
      <c r="P9" s="45">
        <f t="shared" si="1"/>
        <v>-3605.3508031142596</v>
      </c>
      <c r="Q9" s="45">
        <f t="shared" si="0"/>
        <v>0.03295798507371901</v>
      </c>
      <c r="S9" s="10"/>
    </row>
    <row r="10" spans="1:19" s="7" customFormat="1" ht="15.75" customHeight="1">
      <c r="A10" s="32">
        <v>4</v>
      </c>
      <c r="B10" s="37" t="s">
        <v>105</v>
      </c>
      <c r="C10" s="38" t="s">
        <v>30</v>
      </c>
      <c r="D10" s="31" t="s">
        <v>8</v>
      </c>
      <c r="E10" s="39">
        <v>43</v>
      </c>
      <c r="F10" s="39">
        <v>54</v>
      </c>
      <c r="G10" s="71">
        <v>37.452</v>
      </c>
      <c r="H10" s="31" t="s">
        <v>149</v>
      </c>
      <c r="I10" s="41" t="s">
        <v>153</v>
      </c>
      <c r="J10" s="39">
        <v>32</v>
      </c>
      <c r="K10" s="71">
        <v>26.475</v>
      </c>
      <c r="L10" s="75">
        <v>-4199.779462888738</v>
      </c>
      <c r="M10" s="75">
        <v>-0.02616169473051006</v>
      </c>
      <c r="N10" s="75">
        <v>51.437</v>
      </c>
      <c r="O10" s="43">
        <f>ROUND($N10*3.2808,0)</f>
        <v>169</v>
      </c>
      <c r="P10" s="45">
        <f t="shared" si="1"/>
        <v>717.6494628887376</v>
      </c>
      <c r="Q10" s="45">
        <f t="shared" si="0"/>
        <v>0.02616169473051006</v>
      </c>
      <c r="S10" s="10"/>
    </row>
    <row r="11" spans="1:19" s="7" customFormat="1" ht="15.75" customHeight="1">
      <c r="A11" s="32">
        <v>5</v>
      </c>
      <c r="B11" s="37" t="s">
        <v>106</v>
      </c>
      <c r="C11" s="38" t="s">
        <v>31</v>
      </c>
      <c r="D11" s="31" t="s">
        <v>8</v>
      </c>
      <c r="E11" s="39">
        <v>43</v>
      </c>
      <c r="F11" s="39">
        <v>54</v>
      </c>
      <c r="G11" s="71">
        <v>38.705</v>
      </c>
      <c r="H11" s="31" t="s">
        <v>149</v>
      </c>
      <c r="I11" s="41" t="s">
        <v>153</v>
      </c>
      <c r="J11" s="39">
        <v>29</v>
      </c>
      <c r="K11" s="71">
        <v>30.597</v>
      </c>
      <c r="L11" s="75">
        <v>-278.15617049508177</v>
      </c>
      <c r="M11" s="75">
        <v>-152.31476722876704</v>
      </c>
      <c r="N11" s="75">
        <v>75.011</v>
      </c>
      <c r="O11" s="43">
        <f>ROUND($N11*3.2808,0)</f>
        <v>246</v>
      </c>
      <c r="P11" s="45">
        <f t="shared" si="1"/>
        <v>-3203.9738295049183</v>
      </c>
      <c r="Q11" s="45">
        <f t="shared" si="0"/>
        <v>152.31476722876704</v>
      </c>
      <c r="S11" s="10"/>
    </row>
    <row r="12" spans="1:19" s="7" customFormat="1" ht="15.75" customHeight="1">
      <c r="A12" s="32">
        <v>6</v>
      </c>
      <c r="B12" s="37" t="s">
        <v>107</v>
      </c>
      <c r="C12" s="38" t="s">
        <v>32</v>
      </c>
      <c r="D12" s="31" t="s">
        <v>8</v>
      </c>
      <c r="E12" s="39">
        <v>43</v>
      </c>
      <c r="F12" s="39">
        <v>54</v>
      </c>
      <c r="G12" s="71">
        <v>45.71</v>
      </c>
      <c r="H12" s="31" t="s">
        <v>149</v>
      </c>
      <c r="I12" s="41" t="s">
        <v>153</v>
      </c>
      <c r="J12" s="39">
        <v>28</v>
      </c>
      <c r="K12" s="71">
        <v>31.102</v>
      </c>
      <c r="L12" s="75">
        <v>1058.2297399449835</v>
      </c>
      <c r="M12" s="75">
        <v>-0.4025096464592787</v>
      </c>
      <c r="N12" s="75">
        <v>45.561</v>
      </c>
      <c r="O12" s="43">
        <f>ROUND($N12*3.2808,0)</f>
        <v>149</v>
      </c>
      <c r="P12" s="45">
        <f t="shared" si="1"/>
        <v>-4540.359739944984</v>
      </c>
      <c r="Q12" s="45">
        <f t="shared" si="0"/>
        <v>0.4025096464592787</v>
      </c>
      <c r="S12" s="10"/>
    </row>
    <row r="13" spans="1:19" s="7" customFormat="1" ht="15.75" customHeight="1">
      <c r="A13" s="32">
        <v>7</v>
      </c>
      <c r="B13" s="37" t="s">
        <v>108</v>
      </c>
      <c r="C13" s="38" t="s">
        <v>33</v>
      </c>
      <c r="D13" s="31" t="s">
        <v>8</v>
      </c>
      <c r="E13" s="39">
        <v>43</v>
      </c>
      <c r="F13" s="39">
        <v>54</v>
      </c>
      <c r="G13" s="71">
        <v>59.881</v>
      </c>
      <c r="H13" s="31" t="s">
        <v>149</v>
      </c>
      <c r="I13" s="41" t="s">
        <v>153</v>
      </c>
      <c r="J13" s="39">
        <v>22</v>
      </c>
      <c r="K13" s="71">
        <v>50.043</v>
      </c>
      <c r="L13" s="75">
        <v>8679.99906415478</v>
      </c>
      <c r="M13" s="75">
        <v>74.47105199160372</v>
      </c>
      <c r="N13" s="75">
        <v>76.483</v>
      </c>
      <c r="O13" s="43">
        <f aca="true" t="shared" si="2" ref="O7:O44">$N13*3.2808</f>
        <v>250.92542640000002</v>
      </c>
      <c r="P13" s="45">
        <f t="shared" si="1"/>
        <v>-12162.129064154778</v>
      </c>
      <c r="Q13" s="45">
        <f t="shared" si="0"/>
        <v>-74.47105199160372</v>
      </c>
      <c r="S13" s="10"/>
    </row>
    <row r="14" spans="1:19" s="7" customFormat="1" ht="15.75" customHeight="1">
      <c r="A14" s="32">
        <v>8</v>
      </c>
      <c r="B14" s="37" t="s">
        <v>109</v>
      </c>
      <c r="C14" s="38" t="s">
        <v>34</v>
      </c>
      <c r="D14" s="31" t="s">
        <v>8</v>
      </c>
      <c r="E14" s="39">
        <v>43</v>
      </c>
      <c r="F14" s="39">
        <v>54</v>
      </c>
      <c r="G14" s="71">
        <v>38.544</v>
      </c>
      <c r="H14" s="31" t="s">
        <v>149</v>
      </c>
      <c r="I14" s="41" t="s">
        <v>153</v>
      </c>
      <c r="J14" s="39">
        <v>29</v>
      </c>
      <c r="K14" s="71">
        <v>41.814</v>
      </c>
      <c r="L14" s="75">
        <v>-528.3822603069643</v>
      </c>
      <c r="M14" s="75">
        <v>-145.1618918188572</v>
      </c>
      <c r="N14" s="75">
        <v>67.98</v>
      </c>
      <c r="O14" s="43">
        <f t="shared" si="2"/>
        <v>223.02878400000003</v>
      </c>
      <c r="P14" s="45">
        <f t="shared" si="1"/>
        <v>-2953.747739693036</v>
      </c>
      <c r="Q14" s="45">
        <f t="shared" si="0"/>
        <v>145.1618918188572</v>
      </c>
      <c r="S14" s="10"/>
    </row>
    <row r="15" spans="1:19" s="7" customFormat="1" ht="15.75" customHeight="1">
      <c r="A15" s="32">
        <v>9</v>
      </c>
      <c r="B15" s="37" t="s">
        <v>110</v>
      </c>
      <c r="C15" s="38" t="s">
        <v>35</v>
      </c>
      <c r="D15" s="31" t="s">
        <v>8</v>
      </c>
      <c r="E15" s="39">
        <v>43</v>
      </c>
      <c r="F15" s="39">
        <v>54</v>
      </c>
      <c r="G15" s="71">
        <v>35.81</v>
      </c>
      <c r="H15" s="31" t="s">
        <v>149</v>
      </c>
      <c r="I15" s="41" t="s">
        <v>153</v>
      </c>
      <c r="J15" s="39">
        <v>30</v>
      </c>
      <c r="K15" s="71">
        <v>15.766</v>
      </c>
      <c r="L15" s="75">
        <v>-1289.1523844350297</v>
      </c>
      <c r="M15" s="75">
        <v>-192.7537639939656</v>
      </c>
      <c r="N15" s="75">
        <v>72.998</v>
      </c>
      <c r="O15" s="43">
        <f t="shared" si="2"/>
        <v>239.49183840000003</v>
      </c>
      <c r="P15" s="45">
        <f t="shared" si="1"/>
        <v>-2192.9776155649706</v>
      </c>
      <c r="Q15" s="45">
        <f t="shared" si="0"/>
        <v>192.7537639939656</v>
      </c>
      <c r="S15" s="10"/>
    </row>
    <row r="16" spans="1:19" s="7" customFormat="1" ht="15.75" customHeight="1">
      <c r="A16" s="32">
        <v>10</v>
      </c>
      <c r="B16" s="37" t="s">
        <v>111</v>
      </c>
      <c r="C16" s="38" t="s">
        <v>36</v>
      </c>
      <c r="D16" s="31" t="s">
        <v>8</v>
      </c>
      <c r="E16" s="39">
        <v>43</v>
      </c>
      <c r="F16" s="39">
        <v>54</v>
      </c>
      <c r="G16" s="71">
        <v>37.275</v>
      </c>
      <c r="H16" s="31" t="s">
        <v>149</v>
      </c>
      <c r="I16" s="41" t="s">
        <v>153</v>
      </c>
      <c r="J16" s="39">
        <v>29</v>
      </c>
      <c r="K16" s="71">
        <v>31.773</v>
      </c>
      <c r="L16" s="75">
        <v>-306.4890331147034</v>
      </c>
      <c r="M16" s="75">
        <v>-195.12867074813138</v>
      </c>
      <c r="N16" s="75">
        <v>65.044</v>
      </c>
      <c r="O16" s="43">
        <f t="shared" si="2"/>
        <v>213.3963552</v>
      </c>
      <c r="P16" s="45">
        <f t="shared" si="1"/>
        <v>-3175.6409668852966</v>
      </c>
      <c r="Q16" s="45">
        <f t="shared" si="0"/>
        <v>195.12867074813138</v>
      </c>
      <c r="S16" s="10"/>
    </row>
    <row r="17" spans="1:19" s="7" customFormat="1" ht="15.75" customHeight="1">
      <c r="A17" s="32">
        <v>11</v>
      </c>
      <c r="B17" s="37" t="s">
        <v>112</v>
      </c>
      <c r="C17" s="38" t="s">
        <v>37</v>
      </c>
      <c r="D17" s="31" t="s">
        <v>8</v>
      </c>
      <c r="E17" s="39">
        <v>43</v>
      </c>
      <c r="F17" s="39">
        <v>54</v>
      </c>
      <c r="G17" s="71">
        <v>37.038</v>
      </c>
      <c r="H17" s="31" t="s">
        <v>149</v>
      </c>
      <c r="I17" s="41" t="s">
        <v>153</v>
      </c>
      <c r="J17" s="39">
        <v>29</v>
      </c>
      <c r="K17" s="71">
        <v>33.368</v>
      </c>
      <c r="L17" s="75">
        <v>-342.39744831756246</v>
      </c>
      <c r="M17" s="75">
        <v>-200.7148302572343</v>
      </c>
      <c r="N17" s="75">
        <v>64.025</v>
      </c>
      <c r="O17" s="43">
        <f t="shared" si="2"/>
        <v>210.05322000000004</v>
      </c>
      <c r="P17" s="45">
        <f t="shared" si="1"/>
        <v>-3139.7325516824376</v>
      </c>
      <c r="Q17" s="45">
        <f t="shared" si="0"/>
        <v>200.7148302572343</v>
      </c>
      <c r="S17" s="10"/>
    </row>
    <row r="18" spans="1:19" s="7" customFormat="1" ht="15.75" customHeight="1">
      <c r="A18" s="36">
        <v>12</v>
      </c>
      <c r="B18" s="37" t="s">
        <v>113</v>
      </c>
      <c r="C18" s="38" t="s">
        <v>38</v>
      </c>
      <c r="D18" s="31" t="s">
        <v>8</v>
      </c>
      <c r="E18" s="39">
        <v>43</v>
      </c>
      <c r="F18" s="39">
        <v>54</v>
      </c>
      <c r="G18" s="71">
        <v>36.986</v>
      </c>
      <c r="H18" s="31" t="s">
        <v>149</v>
      </c>
      <c r="I18" s="41" t="s">
        <v>153</v>
      </c>
      <c r="J18" s="39">
        <v>29</v>
      </c>
      <c r="K18" s="71">
        <v>30.881</v>
      </c>
      <c r="L18" s="75">
        <v>-287.04541272275145</v>
      </c>
      <c r="M18" s="75">
        <v>-204.9899310232289</v>
      </c>
      <c r="N18" s="75">
        <v>72.504</v>
      </c>
      <c r="O18" s="43">
        <f t="shared" si="2"/>
        <v>237.87112320000003</v>
      </c>
      <c r="P18" s="45">
        <f t="shared" si="1"/>
        <v>-3195.084587277249</v>
      </c>
      <c r="Q18" s="45">
        <f t="shared" si="0"/>
        <v>204.9899310232289</v>
      </c>
      <c r="S18" s="10"/>
    </row>
    <row r="19" spans="1:19" s="7" customFormat="1" ht="15.75" customHeight="1">
      <c r="A19" s="36">
        <v>13</v>
      </c>
      <c r="B19" s="37" t="s">
        <v>114</v>
      </c>
      <c r="C19" s="38" t="s">
        <v>39</v>
      </c>
      <c r="D19" s="31" t="s">
        <v>8</v>
      </c>
      <c r="E19" s="39">
        <v>43</v>
      </c>
      <c r="F19" s="39">
        <v>55</v>
      </c>
      <c r="G19" s="71">
        <v>4.184</v>
      </c>
      <c r="H19" s="31" t="s">
        <v>149</v>
      </c>
      <c r="I19" s="41" t="s">
        <v>153</v>
      </c>
      <c r="J19" s="39">
        <v>29</v>
      </c>
      <c r="K19" s="71">
        <v>38.086</v>
      </c>
      <c r="L19" s="75">
        <v>-407.02383292654537</v>
      </c>
      <c r="M19" s="75">
        <v>641.2537243911459</v>
      </c>
      <c r="N19" s="75">
        <v>96.094</v>
      </c>
      <c r="O19" s="43">
        <f t="shared" si="2"/>
        <v>315.2651952</v>
      </c>
      <c r="P19" s="45">
        <f t="shared" si="1"/>
        <v>-3075.106167073455</v>
      </c>
      <c r="Q19" s="45">
        <f t="shared" si="0"/>
        <v>-641.2537243911459</v>
      </c>
      <c r="S19" s="10"/>
    </row>
    <row r="20" spans="1:19" s="7" customFormat="1" ht="15.75" customHeight="1">
      <c r="A20" s="36">
        <v>14</v>
      </c>
      <c r="B20" s="37" t="s">
        <v>114</v>
      </c>
      <c r="C20" s="38" t="s">
        <v>40</v>
      </c>
      <c r="D20" s="31" t="s">
        <v>8</v>
      </c>
      <c r="E20" s="39">
        <v>43</v>
      </c>
      <c r="F20" s="39">
        <v>55</v>
      </c>
      <c r="G20" s="71">
        <v>1.907</v>
      </c>
      <c r="H20" s="31" t="s">
        <v>149</v>
      </c>
      <c r="I20" s="41" t="s">
        <v>153</v>
      </c>
      <c r="J20" s="39">
        <v>29</v>
      </c>
      <c r="K20" s="71">
        <v>38.006</v>
      </c>
      <c r="L20" s="75">
        <v>-408.63024724957415</v>
      </c>
      <c r="M20" s="75">
        <v>570.9584832786791</v>
      </c>
      <c r="N20" s="75">
        <v>96.266</v>
      </c>
      <c r="O20" s="43">
        <f t="shared" si="2"/>
        <v>315.8294928</v>
      </c>
      <c r="P20" s="45">
        <f t="shared" si="1"/>
        <v>-3073.499752750426</v>
      </c>
      <c r="Q20" s="45">
        <f t="shared" si="0"/>
        <v>-570.9584832786791</v>
      </c>
      <c r="S20" s="10"/>
    </row>
    <row r="21" spans="1:19" s="7" customFormat="1" ht="15.75" customHeight="1">
      <c r="A21" s="36">
        <v>15</v>
      </c>
      <c r="B21" s="37" t="s">
        <v>114</v>
      </c>
      <c r="C21" s="38" t="s">
        <v>41</v>
      </c>
      <c r="D21" s="31" t="s">
        <v>8</v>
      </c>
      <c r="E21" s="39">
        <v>43</v>
      </c>
      <c r="F21" s="39">
        <v>55</v>
      </c>
      <c r="G21" s="71">
        <v>1.136</v>
      </c>
      <c r="H21" s="31" t="s">
        <v>149</v>
      </c>
      <c r="I21" s="41" t="s">
        <v>153</v>
      </c>
      <c r="J21" s="39">
        <v>29</v>
      </c>
      <c r="K21" s="71">
        <v>35.033</v>
      </c>
      <c r="L21" s="75">
        <v>-343.5449312347724</v>
      </c>
      <c r="M21" s="75">
        <v>543.9864418985799</v>
      </c>
      <c r="N21" s="75">
        <v>96.025</v>
      </c>
      <c r="O21" s="43">
        <f t="shared" si="2"/>
        <v>315.03882000000004</v>
      </c>
      <c r="P21" s="45">
        <f t="shared" si="1"/>
        <v>-3138.585068765228</v>
      </c>
      <c r="Q21" s="45">
        <f t="shared" si="0"/>
        <v>-543.9864418985799</v>
      </c>
      <c r="S21" s="10"/>
    </row>
    <row r="22" spans="1:19" s="7" customFormat="1" ht="15.75" customHeight="1">
      <c r="A22" s="36">
        <v>16</v>
      </c>
      <c r="B22" s="37" t="s">
        <v>114</v>
      </c>
      <c r="C22" s="38" t="s">
        <v>42</v>
      </c>
      <c r="D22" s="31" t="s">
        <v>8</v>
      </c>
      <c r="E22" s="39">
        <v>43</v>
      </c>
      <c r="F22" s="39">
        <v>55</v>
      </c>
      <c r="G22" s="71">
        <v>2.693</v>
      </c>
      <c r="H22" s="31" t="s">
        <v>149</v>
      </c>
      <c r="I22" s="41" t="s">
        <v>153</v>
      </c>
      <c r="J22" s="39">
        <v>29</v>
      </c>
      <c r="K22" s="71">
        <v>31.619</v>
      </c>
      <c r="L22" s="75">
        <v>-265.1276335333084</v>
      </c>
      <c r="M22" s="75">
        <v>588.2922082401782</v>
      </c>
      <c r="N22" s="75">
        <v>95.665</v>
      </c>
      <c r="O22" s="43">
        <f t="shared" si="2"/>
        <v>313.85773200000006</v>
      </c>
      <c r="P22" s="45">
        <f t="shared" si="1"/>
        <v>-3217.0023664666915</v>
      </c>
      <c r="Q22" s="45">
        <f t="shared" si="0"/>
        <v>-588.2922082401782</v>
      </c>
      <c r="S22" s="10"/>
    </row>
    <row r="23" spans="1:19" s="7" customFormat="1" ht="15.75" customHeight="1">
      <c r="A23" s="36">
        <v>17</v>
      </c>
      <c r="B23" s="37" t="s">
        <v>114</v>
      </c>
      <c r="C23" s="38" t="s">
        <v>43</v>
      </c>
      <c r="D23" s="31" t="s">
        <v>8</v>
      </c>
      <c r="E23" s="39">
        <v>43</v>
      </c>
      <c r="F23" s="39">
        <v>55</v>
      </c>
      <c r="G23" s="71">
        <v>0.535</v>
      </c>
      <c r="H23" s="31" t="s">
        <v>149</v>
      </c>
      <c r="I23" s="41" t="s">
        <v>153</v>
      </c>
      <c r="J23" s="39">
        <v>29</v>
      </c>
      <c r="K23" s="71">
        <v>30.592</v>
      </c>
      <c r="L23" s="75">
        <v>-245.4664321623328</v>
      </c>
      <c r="M23" s="75">
        <v>520.6740641306078</v>
      </c>
      <c r="N23" s="75">
        <v>95.72</v>
      </c>
      <c r="O23" s="43">
        <f t="shared" si="2"/>
        <v>314.038176</v>
      </c>
      <c r="P23" s="45">
        <f t="shared" si="1"/>
        <v>-3236.6635678376674</v>
      </c>
      <c r="Q23" s="45">
        <f t="shared" si="0"/>
        <v>-520.6740641306078</v>
      </c>
      <c r="S23" s="10"/>
    </row>
    <row r="24" spans="1:19" s="7" customFormat="1" ht="15.75" customHeight="1">
      <c r="A24" s="36">
        <v>18</v>
      </c>
      <c r="B24" s="37" t="s">
        <v>115</v>
      </c>
      <c r="C24" s="38" t="s">
        <v>44</v>
      </c>
      <c r="D24" s="31" t="s">
        <v>8</v>
      </c>
      <c r="E24" s="39">
        <v>43</v>
      </c>
      <c r="F24" s="39">
        <v>55</v>
      </c>
      <c r="G24" s="71">
        <v>5.124</v>
      </c>
      <c r="H24" s="31" t="s">
        <v>149</v>
      </c>
      <c r="I24" s="41" t="s">
        <v>153</v>
      </c>
      <c r="J24" s="39">
        <v>29</v>
      </c>
      <c r="K24" s="71">
        <v>32.052</v>
      </c>
      <c r="L24" s="75">
        <v>-271.16372941149757</v>
      </c>
      <c r="M24" s="75">
        <v>663.7266001177003</v>
      </c>
      <c r="N24" s="75">
        <v>85.956</v>
      </c>
      <c r="O24" s="43">
        <f t="shared" si="2"/>
        <v>282.00444480000004</v>
      </c>
      <c r="P24" s="45">
        <f t="shared" si="1"/>
        <v>-3210.9662705885025</v>
      </c>
      <c r="Q24" s="45">
        <f t="shared" si="0"/>
        <v>-663.7266001177003</v>
      </c>
      <c r="S24" s="10"/>
    </row>
    <row r="25" spans="1:19" s="7" customFormat="1" ht="15.75" customHeight="1">
      <c r="A25" s="36">
        <v>19</v>
      </c>
      <c r="B25" s="37" t="s">
        <v>115</v>
      </c>
      <c r="C25" s="38" t="s">
        <v>45</v>
      </c>
      <c r="D25" s="31" t="s">
        <v>8</v>
      </c>
      <c r="E25" s="39">
        <v>43</v>
      </c>
      <c r="F25" s="39">
        <v>55</v>
      </c>
      <c r="G25" s="71">
        <v>4.651</v>
      </c>
      <c r="H25" s="31" t="s">
        <v>149</v>
      </c>
      <c r="I25" s="41" t="s">
        <v>153</v>
      </c>
      <c r="J25" s="39">
        <v>29</v>
      </c>
      <c r="K25" s="71">
        <v>31.434</v>
      </c>
      <c r="L25" s="75">
        <v>-258.09522613537945</v>
      </c>
      <c r="M25" s="75">
        <v>648.4736899744095</v>
      </c>
      <c r="N25" s="75">
        <v>86.124</v>
      </c>
      <c r="O25" s="43">
        <f t="shared" si="2"/>
        <v>282.5556192</v>
      </c>
      <c r="P25" s="45">
        <f t="shared" si="1"/>
        <v>-3224.0347738646205</v>
      </c>
      <c r="Q25" s="45">
        <f t="shared" si="0"/>
        <v>-648.4736899744095</v>
      </c>
      <c r="S25" s="10"/>
    </row>
    <row r="26" spans="1:19" s="7" customFormat="1" ht="15.75" customHeight="1">
      <c r="A26" s="36">
        <v>20</v>
      </c>
      <c r="B26" s="37" t="s">
        <v>115</v>
      </c>
      <c r="C26" s="38" t="s">
        <v>46</v>
      </c>
      <c r="D26" s="31" t="s">
        <v>8</v>
      </c>
      <c r="E26" s="39">
        <v>43</v>
      </c>
      <c r="F26" s="39">
        <v>55</v>
      </c>
      <c r="G26" s="71">
        <v>4.036</v>
      </c>
      <c r="H26" s="31" t="s">
        <v>149</v>
      </c>
      <c r="I26" s="41" t="s">
        <v>153</v>
      </c>
      <c r="J26" s="39">
        <v>29</v>
      </c>
      <c r="K26" s="71">
        <v>31.155</v>
      </c>
      <c r="L26" s="75">
        <v>-252.79452439773536</v>
      </c>
      <c r="M26" s="75">
        <v>629.2226276764039</v>
      </c>
      <c r="N26" s="75">
        <v>82.804</v>
      </c>
      <c r="O26" s="43">
        <f t="shared" si="2"/>
        <v>271.6633632</v>
      </c>
      <c r="P26" s="45">
        <f t="shared" si="1"/>
        <v>-3229.3354756022645</v>
      </c>
      <c r="Q26" s="45">
        <f t="shared" si="0"/>
        <v>-629.2226276764039</v>
      </c>
      <c r="S26" s="10"/>
    </row>
    <row r="27" spans="1:19" s="7" customFormat="1" ht="15.75" customHeight="1">
      <c r="A27" s="36">
        <v>21</v>
      </c>
      <c r="B27" s="37" t="s">
        <v>115</v>
      </c>
      <c r="C27" s="38" t="s">
        <v>47</v>
      </c>
      <c r="D27" s="31" t="s">
        <v>8</v>
      </c>
      <c r="E27" s="39">
        <v>43</v>
      </c>
      <c r="F27" s="39">
        <v>55</v>
      </c>
      <c r="G27" s="71">
        <v>4.877</v>
      </c>
      <c r="H27" s="31" t="s">
        <v>149</v>
      </c>
      <c r="I27" s="41" t="s">
        <v>153</v>
      </c>
      <c r="J27" s="39">
        <v>29</v>
      </c>
      <c r="K27" s="71">
        <v>30.616</v>
      </c>
      <c r="L27" s="75">
        <v>-239.51517875737417</v>
      </c>
      <c r="M27" s="75">
        <v>654.5513002390946</v>
      </c>
      <c r="N27" s="75">
        <v>84.094</v>
      </c>
      <c r="O27" s="43">
        <f t="shared" si="2"/>
        <v>275.8955952</v>
      </c>
      <c r="P27" s="45">
        <f t="shared" si="1"/>
        <v>-3242.614821242626</v>
      </c>
      <c r="Q27" s="45">
        <f t="shared" si="0"/>
        <v>-654.5513002390946</v>
      </c>
      <c r="S27" s="10"/>
    </row>
    <row r="28" spans="1:19" s="7" customFormat="1" ht="15.75" customHeight="1">
      <c r="A28" s="36">
        <v>22</v>
      </c>
      <c r="B28" s="37" t="s">
        <v>115</v>
      </c>
      <c r="C28" s="38" t="s">
        <v>48</v>
      </c>
      <c r="D28" s="31" t="s">
        <v>8</v>
      </c>
      <c r="E28" s="39">
        <v>43</v>
      </c>
      <c r="F28" s="39">
        <v>55</v>
      </c>
      <c r="G28" s="71">
        <v>4.566</v>
      </c>
      <c r="H28" s="31" t="s">
        <v>149</v>
      </c>
      <c r="I28" s="41" t="s">
        <v>153</v>
      </c>
      <c r="J28" s="39">
        <v>29</v>
      </c>
      <c r="K28" s="71">
        <v>29.88</v>
      </c>
      <c r="L28" s="75">
        <v>-223.58676404329208</v>
      </c>
      <c r="M28" s="75">
        <v>644.1710523171363</v>
      </c>
      <c r="N28" s="75">
        <v>83.62</v>
      </c>
      <c r="O28" s="43">
        <f t="shared" si="2"/>
        <v>274.34049600000003</v>
      </c>
      <c r="P28" s="45">
        <f t="shared" si="1"/>
        <v>-3258.543235956708</v>
      </c>
      <c r="Q28" s="45">
        <f aca="true" t="shared" si="3" ref="Q28:Q34">IF(M28&lt;&gt;"",-M28,"")</f>
        <v>-644.1710523171363</v>
      </c>
      <c r="S28" s="10"/>
    </row>
    <row r="29" spans="1:19" s="7" customFormat="1" ht="15.75" customHeight="1">
      <c r="A29" s="36">
        <v>23</v>
      </c>
      <c r="B29" s="37" t="s">
        <v>115</v>
      </c>
      <c r="C29" s="38" t="s">
        <v>49</v>
      </c>
      <c r="D29" s="31" t="s">
        <v>8</v>
      </c>
      <c r="E29" s="39">
        <v>43</v>
      </c>
      <c r="F29" s="39">
        <v>55</v>
      </c>
      <c r="G29" s="71">
        <v>3.889</v>
      </c>
      <c r="H29" s="31" t="s">
        <v>149</v>
      </c>
      <c r="I29" s="41" t="s">
        <v>153</v>
      </c>
      <c r="J29" s="39">
        <v>29</v>
      </c>
      <c r="K29" s="71">
        <v>29.764</v>
      </c>
      <c r="L29" s="75">
        <v>-222.00808071863005</v>
      </c>
      <c r="M29" s="75">
        <v>623.1817088225077</v>
      </c>
      <c r="N29" s="75">
        <v>83.571</v>
      </c>
      <c r="O29" s="43">
        <f t="shared" si="2"/>
        <v>274.1797368</v>
      </c>
      <c r="P29" s="45">
        <f t="shared" si="1"/>
        <v>-3260.12191928137</v>
      </c>
      <c r="Q29" s="45">
        <f t="shared" si="3"/>
        <v>-623.1817088225077</v>
      </c>
      <c r="S29" s="10"/>
    </row>
    <row r="30" spans="1:19" s="7" customFormat="1" ht="15.75" customHeight="1">
      <c r="A30" s="36">
        <v>24</v>
      </c>
      <c r="B30" s="37" t="s">
        <v>115</v>
      </c>
      <c r="C30" s="38" t="s">
        <v>50</v>
      </c>
      <c r="D30" s="31" t="s">
        <v>8</v>
      </c>
      <c r="E30" s="39">
        <v>43</v>
      </c>
      <c r="F30" s="39">
        <v>55</v>
      </c>
      <c r="G30" s="71">
        <v>4.305</v>
      </c>
      <c r="H30" s="31" t="s">
        <v>149</v>
      </c>
      <c r="I30" s="41" t="s">
        <v>153</v>
      </c>
      <c r="J30" s="39">
        <v>29</v>
      </c>
      <c r="K30" s="71">
        <v>29.142</v>
      </c>
      <c r="L30" s="75">
        <v>-207.5209515858106</v>
      </c>
      <c r="M30" s="75">
        <v>635.3416853863196</v>
      </c>
      <c r="N30" s="75">
        <v>83.588</v>
      </c>
      <c r="O30" s="43">
        <f t="shared" si="2"/>
        <v>274.2355104</v>
      </c>
      <c r="P30" s="45">
        <f t="shared" si="1"/>
        <v>-3274.6090484141896</v>
      </c>
      <c r="Q30" s="45">
        <f t="shared" si="3"/>
        <v>-635.3416853863196</v>
      </c>
      <c r="S30" s="10"/>
    </row>
    <row r="31" spans="1:19" s="7" customFormat="1" ht="15.75" customHeight="1">
      <c r="A31" s="36">
        <v>25</v>
      </c>
      <c r="B31" s="37" t="s">
        <v>115</v>
      </c>
      <c r="C31" s="38" t="s">
        <v>51</v>
      </c>
      <c r="D31" s="31" t="s">
        <v>8</v>
      </c>
      <c r="E31" s="39">
        <v>43</v>
      </c>
      <c r="F31" s="39">
        <v>55</v>
      </c>
      <c r="G31" s="71">
        <v>4.71</v>
      </c>
      <c r="H31" s="31" t="s">
        <v>149</v>
      </c>
      <c r="I31" s="41" t="s">
        <v>153</v>
      </c>
      <c r="J31" s="39">
        <v>29</v>
      </c>
      <c r="K31" s="71">
        <v>28.471</v>
      </c>
      <c r="L31" s="75">
        <v>-191.97497924708543</v>
      </c>
      <c r="M31" s="75">
        <v>647.1031564051407</v>
      </c>
      <c r="N31" s="75">
        <v>83.343</v>
      </c>
      <c r="O31" s="43">
        <f t="shared" si="2"/>
        <v>273.43171440000003</v>
      </c>
      <c r="P31" s="45">
        <f t="shared" si="1"/>
        <v>-3290.155020752915</v>
      </c>
      <c r="Q31" s="45">
        <f t="shared" si="3"/>
        <v>-647.1031564051407</v>
      </c>
      <c r="S31" s="10"/>
    </row>
    <row r="32" spans="1:19" s="7" customFormat="1" ht="15.75" customHeight="1">
      <c r="A32" s="36">
        <v>26</v>
      </c>
      <c r="B32" s="37" t="s">
        <v>115</v>
      </c>
      <c r="C32" s="38" t="s">
        <v>52</v>
      </c>
      <c r="D32" s="31" t="s">
        <v>8</v>
      </c>
      <c r="E32" s="39">
        <v>43</v>
      </c>
      <c r="F32" s="39">
        <v>55</v>
      </c>
      <c r="G32" s="71">
        <v>3.591</v>
      </c>
      <c r="H32" s="31" t="s">
        <v>149</v>
      </c>
      <c r="I32" s="41" t="s">
        <v>153</v>
      </c>
      <c r="J32" s="39">
        <v>29</v>
      </c>
      <c r="K32" s="71">
        <v>27.998</v>
      </c>
      <c r="L32" s="75">
        <v>-183.11051682140553</v>
      </c>
      <c r="M32" s="75">
        <v>612.0774993420091</v>
      </c>
      <c r="N32" s="75">
        <v>84.244</v>
      </c>
      <c r="O32" s="43">
        <f t="shared" si="2"/>
        <v>276.3877152</v>
      </c>
      <c r="P32" s="45">
        <f t="shared" si="1"/>
        <v>-3299.019483178595</v>
      </c>
      <c r="Q32" s="45">
        <f t="shared" si="3"/>
        <v>-612.0774993420091</v>
      </c>
      <c r="S32" s="10"/>
    </row>
    <row r="33" spans="1:19" s="7" customFormat="1" ht="15.75" customHeight="1">
      <c r="A33" s="36">
        <v>27</v>
      </c>
      <c r="B33" s="37" t="s">
        <v>115</v>
      </c>
      <c r="C33" s="38" t="s">
        <v>53</v>
      </c>
      <c r="D33" s="31" t="s">
        <v>8</v>
      </c>
      <c r="E33" s="39">
        <v>43</v>
      </c>
      <c r="F33" s="39">
        <v>55</v>
      </c>
      <c r="G33" s="71">
        <v>3.128</v>
      </c>
      <c r="H33" s="31" t="s">
        <v>149</v>
      </c>
      <c r="I33" s="41" t="s">
        <v>153</v>
      </c>
      <c r="J33" s="39">
        <v>29</v>
      </c>
      <c r="K33" s="71">
        <v>28.991</v>
      </c>
      <c r="L33" s="75">
        <v>-205.91209989507257</v>
      </c>
      <c r="M33" s="75">
        <v>598.8693768173011</v>
      </c>
      <c r="N33" s="75">
        <v>83.4</v>
      </c>
      <c r="O33" s="43">
        <f t="shared" si="2"/>
        <v>273.61872000000005</v>
      </c>
      <c r="P33" s="45">
        <f t="shared" si="1"/>
        <v>-3276.2179001049276</v>
      </c>
      <c r="Q33" s="45">
        <f t="shared" si="3"/>
        <v>-598.8693768173011</v>
      </c>
      <c r="S33" s="10"/>
    </row>
    <row r="34" spans="1:19" s="7" customFormat="1" ht="15.75" customHeight="1">
      <c r="A34" s="36">
        <v>28</v>
      </c>
      <c r="B34" s="37" t="s">
        <v>116</v>
      </c>
      <c r="C34" s="38" t="s">
        <v>54</v>
      </c>
      <c r="D34" s="31" t="s">
        <v>8</v>
      </c>
      <c r="E34" s="39">
        <v>43</v>
      </c>
      <c r="F34" s="39">
        <v>54</v>
      </c>
      <c r="G34" s="71">
        <v>27.984</v>
      </c>
      <c r="H34" s="31" t="s">
        <v>149</v>
      </c>
      <c r="I34" s="41" t="s">
        <v>153</v>
      </c>
      <c r="J34" s="39">
        <v>31</v>
      </c>
      <c r="K34" s="71">
        <v>16.165</v>
      </c>
      <c r="L34" s="75">
        <v>-2647.0311880581226</v>
      </c>
      <c r="M34" s="75">
        <v>-368.5154444240714</v>
      </c>
      <c r="N34" s="75">
        <v>80.326</v>
      </c>
      <c r="O34" s="43">
        <f t="shared" si="2"/>
        <v>263.53354079999997</v>
      </c>
      <c r="P34" s="45">
        <f t="shared" si="1"/>
        <v>-835.0988119418776</v>
      </c>
      <c r="Q34" s="45">
        <f t="shared" si="3"/>
        <v>368.5154444240714</v>
      </c>
      <c r="S34" s="6"/>
    </row>
    <row r="35" spans="1:19" s="7" customFormat="1" ht="15.75" customHeight="1">
      <c r="A35" s="36">
        <v>29</v>
      </c>
      <c r="B35" s="37" t="s">
        <v>116</v>
      </c>
      <c r="C35" s="38" t="s">
        <v>55</v>
      </c>
      <c r="D35" s="31" t="s">
        <v>8</v>
      </c>
      <c r="E35" s="39">
        <v>43</v>
      </c>
      <c r="F35" s="39">
        <v>54</v>
      </c>
      <c r="G35" s="71">
        <v>28.8</v>
      </c>
      <c r="H35" s="31" t="s">
        <v>149</v>
      </c>
      <c r="I35" s="41" t="s">
        <v>153</v>
      </c>
      <c r="J35" s="39">
        <v>31</v>
      </c>
      <c r="K35" s="71">
        <v>16.557</v>
      </c>
      <c r="L35" s="75">
        <v>-2654.5431739856917</v>
      </c>
      <c r="M35" s="75">
        <v>-342.92644972473244</v>
      </c>
      <c r="N35" s="75">
        <v>81.098</v>
      </c>
      <c r="O35" s="43">
        <f t="shared" si="2"/>
        <v>266.0663184</v>
      </c>
      <c r="P35" s="45">
        <f aca="true" t="shared" si="4" ref="P35:P44">IF(L35&lt;&gt;"",-L35-$C$2,"")</f>
        <v>-827.5868260143084</v>
      </c>
      <c r="Q35" s="45">
        <f aca="true" t="shared" si="5" ref="Q35:Q44">IF(M35&lt;&gt;"",-M35,"")</f>
        <v>342.92644972473244</v>
      </c>
      <c r="S35" s="6"/>
    </row>
    <row r="36" spans="1:19" s="7" customFormat="1" ht="15.75" customHeight="1">
      <c r="A36" s="36">
        <v>30</v>
      </c>
      <c r="B36" s="37" t="s">
        <v>116</v>
      </c>
      <c r="C36" s="38" t="s">
        <v>56</v>
      </c>
      <c r="D36" s="31" t="s">
        <v>8</v>
      </c>
      <c r="E36" s="39">
        <v>43</v>
      </c>
      <c r="F36" s="39">
        <v>54</v>
      </c>
      <c r="G36" s="71">
        <v>29.271</v>
      </c>
      <c r="H36" s="31" t="s">
        <v>149</v>
      </c>
      <c r="I36" s="41" t="s">
        <v>153</v>
      </c>
      <c r="J36" s="39">
        <v>31</v>
      </c>
      <c r="K36" s="71">
        <v>15.722</v>
      </c>
      <c r="L36" s="75">
        <v>-2635.225159536035</v>
      </c>
      <c r="M36" s="75">
        <v>-329.3029462572942</v>
      </c>
      <c r="N36" s="75">
        <v>81.026</v>
      </c>
      <c r="O36" s="43">
        <f t="shared" si="2"/>
        <v>265.8301008</v>
      </c>
      <c r="P36" s="45">
        <f t="shared" si="4"/>
        <v>-846.9048404639652</v>
      </c>
      <c r="Q36" s="45">
        <f t="shared" si="5"/>
        <v>329.3029462572942</v>
      </c>
      <c r="S36" s="6"/>
    </row>
    <row r="37" spans="1:19" s="7" customFormat="1" ht="15.75" customHeight="1">
      <c r="A37" s="36">
        <v>31</v>
      </c>
      <c r="B37" s="37" t="s">
        <v>116</v>
      </c>
      <c r="C37" s="38" t="s">
        <v>57</v>
      </c>
      <c r="D37" s="31" t="s">
        <v>8</v>
      </c>
      <c r="E37" s="39">
        <v>43</v>
      </c>
      <c r="F37" s="39">
        <v>54</v>
      </c>
      <c r="G37" s="71">
        <v>28.859</v>
      </c>
      <c r="H37" s="31" t="s">
        <v>149</v>
      </c>
      <c r="I37" s="41" t="s">
        <v>153</v>
      </c>
      <c r="J37" s="39">
        <v>31</v>
      </c>
      <c r="K37" s="71">
        <v>14.866</v>
      </c>
      <c r="L37" s="75">
        <v>-2616.771246205549</v>
      </c>
      <c r="M37" s="75">
        <v>-342.9286156880145</v>
      </c>
      <c r="N37" s="75">
        <v>81.113</v>
      </c>
      <c r="O37" s="43">
        <f t="shared" si="2"/>
        <v>266.1155304</v>
      </c>
      <c r="P37" s="45">
        <f t="shared" si="4"/>
        <v>-865.3587537944513</v>
      </c>
      <c r="Q37" s="45">
        <f t="shared" si="5"/>
        <v>342.9286156880145</v>
      </c>
      <c r="S37" s="6"/>
    </row>
    <row r="38" spans="1:19" s="7" customFormat="1" ht="15.75" customHeight="1">
      <c r="A38" s="36">
        <v>32</v>
      </c>
      <c r="B38" s="37" t="s">
        <v>116</v>
      </c>
      <c r="C38" s="38" t="s">
        <v>58</v>
      </c>
      <c r="D38" s="31" t="s">
        <v>8</v>
      </c>
      <c r="E38" s="39">
        <v>43</v>
      </c>
      <c r="F38" s="39">
        <v>54</v>
      </c>
      <c r="G38" s="71">
        <v>28.209</v>
      </c>
      <c r="H38" s="31" t="s">
        <v>149</v>
      </c>
      <c r="I38" s="41" t="s">
        <v>153</v>
      </c>
      <c r="J38" s="39">
        <v>31</v>
      </c>
      <c r="K38" s="71">
        <v>14.469</v>
      </c>
      <c r="L38" s="75">
        <v>-2608.892391652117</v>
      </c>
      <c r="M38" s="75">
        <v>-363.3960522692731</v>
      </c>
      <c r="N38" s="75">
        <v>80.858</v>
      </c>
      <c r="O38" s="43">
        <f t="shared" si="2"/>
        <v>265.27892640000005</v>
      </c>
      <c r="P38" s="45">
        <f t="shared" si="4"/>
        <v>-873.237608347883</v>
      </c>
      <c r="Q38" s="45">
        <f t="shared" si="5"/>
        <v>363.3960522692731</v>
      </c>
      <c r="S38" s="6"/>
    </row>
    <row r="39" spans="1:19" s="7" customFormat="1" ht="15.75" customHeight="1">
      <c r="A39" s="36">
        <v>33</v>
      </c>
      <c r="B39" s="37" t="s">
        <v>116</v>
      </c>
      <c r="C39" s="38" t="s">
        <v>59</v>
      </c>
      <c r="D39" s="31" t="s">
        <v>8</v>
      </c>
      <c r="E39" s="39">
        <v>43</v>
      </c>
      <c r="F39" s="39">
        <v>54</v>
      </c>
      <c r="G39" s="71">
        <v>27.984</v>
      </c>
      <c r="H39" s="31" t="s">
        <v>149</v>
      </c>
      <c r="I39" s="41" t="s">
        <v>153</v>
      </c>
      <c r="J39" s="39">
        <v>31</v>
      </c>
      <c r="K39" s="71">
        <v>15.151</v>
      </c>
      <c r="L39" s="75">
        <v>-2624.450738493531</v>
      </c>
      <c r="M39" s="75">
        <v>-369.60690119001924</v>
      </c>
      <c r="N39" s="75">
        <v>79.854</v>
      </c>
      <c r="O39" s="43">
        <f t="shared" si="2"/>
        <v>261.9850032</v>
      </c>
      <c r="P39" s="45">
        <f t="shared" si="4"/>
        <v>-857.6792615064692</v>
      </c>
      <c r="Q39" s="45">
        <f t="shared" si="5"/>
        <v>369.60690119001924</v>
      </c>
      <c r="S39" s="6"/>
    </row>
    <row r="40" spans="1:19" s="7" customFormat="1" ht="15.75" customHeight="1">
      <c r="A40" s="36">
        <v>34</v>
      </c>
      <c r="B40" s="37" t="s">
        <v>117</v>
      </c>
      <c r="C40" s="38" t="s">
        <v>60</v>
      </c>
      <c r="D40" s="31" t="s">
        <v>8</v>
      </c>
      <c r="E40" s="39">
        <v>43</v>
      </c>
      <c r="F40" s="39">
        <v>55</v>
      </c>
      <c r="G40" s="71">
        <v>21.175</v>
      </c>
      <c r="H40" s="31" t="s">
        <v>149</v>
      </c>
      <c r="I40" s="41" t="s">
        <v>153</v>
      </c>
      <c r="J40" s="39">
        <v>29</v>
      </c>
      <c r="K40" s="71">
        <v>32.04</v>
      </c>
      <c r="L40" s="75">
        <v>-246.9347152326279</v>
      </c>
      <c r="M40" s="75">
        <v>1158.529279739706</v>
      </c>
      <c r="N40" s="75">
        <v>92.885</v>
      </c>
      <c r="O40" s="43">
        <f t="shared" si="2"/>
        <v>304.73710800000003</v>
      </c>
      <c r="P40" s="45">
        <f t="shared" si="4"/>
        <v>-3235.1952847673724</v>
      </c>
      <c r="Q40" s="45">
        <f t="shared" si="5"/>
        <v>-1158.529279739706</v>
      </c>
      <c r="S40" s="6"/>
    </row>
    <row r="41" spans="1:19" s="7" customFormat="1" ht="15.75" customHeight="1">
      <c r="A41" s="36">
        <v>35</v>
      </c>
      <c r="B41" s="37" t="s">
        <v>118</v>
      </c>
      <c r="C41" s="38" t="s">
        <v>61</v>
      </c>
      <c r="D41" s="31" t="s">
        <v>8</v>
      </c>
      <c r="E41" s="39">
        <v>43</v>
      </c>
      <c r="F41" s="39">
        <v>54</v>
      </c>
      <c r="G41" s="71">
        <v>37.33</v>
      </c>
      <c r="H41" s="31" t="s">
        <v>149</v>
      </c>
      <c r="I41" s="41" t="s">
        <v>153</v>
      </c>
      <c r="J41" s="39">
        <v>30</v>
      </c>
      <c r="K41" s="71">
        <v>6.391</v>
      </c>
      <c r="L41" s="75">
        <v>-1077.947224551277</v>
      </c>
      <c r="M41" s="75">
        <v>-156.03782019135073</v>
      </c>
      <c r="N41" s="75">
        <v>65.432</v>
      </c>
      <c r="O41" s="43">
        <f t="shared" si="2"/>
        <v>214.66930560000003</v>
      </c>
      <c r="P41" s="45">
        <f t="shared" si="4"/>
        <v>-2404.182775448723</v>
      </c>
      <c r="Q41" s="45">
        <f t="shared" si="5"/>
        <v>156.03782019135073</v>
      </c>
      <c r="S41" s="6"/>
    </row>
    <row r="42" spans="1:19" s="7" customFormat="1" ht="15.75" customHeight="1">
      <c r="A42" s="36">
        <v>36</v>
      </c>
      <c r="B42" s="37" t="s">
        <v>119</v>
      </c>
      <c r="C42" s="38" t="s">
        <v>62</v>
      </c>
      <c r="D42" s="31" t="s">
        <v>8</v>
      </c>
      <c r="E42" s="39">
        <v>43</v>
      </c>
      <c r="F42" s="39">
        <v>54</v>
      </c>
      <c r="G42" s="71">
        <v>37.191</v>
      </c>
      <c r="H42" s="31" t="s">
        <v>149</v>
      </c>
      <c r="I42" s="41" t="s">
        <v>153</v>
      </c>
      <c r="J42" s="39">
        <v>30</v>
      </c>
      <c r="K42" s="71">
        <v>6.421</v>
      </c>
      <c r="L42" s="75">
        <v>-1078.8102453958122</v>
      </c>
      <c r="M42" s="75">
        <v>-160.27176022956976</v>
      </c>
      <c r="N42" s="75">
        <v>69.885</v>
      </c>
      <c r="O42" s="43">
        <f t="shared" si="2"/>
        <v>229.27870800000002</v>
      </c>
      <c r="P42" s="45">
        <f t="shared" si="4"/>
        <v>-2403.319754604188</v>
      </c>
      <c r="Q42" s="45">
        <f t="shared" si="5"/>
        <v>160.27176022956976</v>
      </c>
      <c r="S42" s="6"/>
    </row>
    <row r="43" spans="1:19" s="7" customFormat="1" ht="15.75" customHeight="1">
      <c r="A43" s="36">
        <v>37</v>
      </c>
      <c r="B43" s="37" t="s">
        <v>120</v>
      </c>
      <c r="C43" s="38" t="s">
        <v>63</v>
      </c>
      <c r="D43" s="31" t="s">
        <v>8</v>
      </c>
      <c r="E43" s="39">
        <v>43</v>
      </c>
      <c r="F43" s="39">
        <v>55</v>
      </c>
      <c r="G43" s="71">
        <v>16.538</v>
      </c>
      <c r="H43" s="31" t="s">
        <v>149</v>
      </c>
      <c r="I43" s="41" t="s">
        <v>153</v>
      </c>
      <c r="J43" s="39">
        <v>29</v>
      </c>
      <c r="K43" s="71">
        <v>34.06</v>
      </c>
      <c r="L43" s="75">
        <v>-298.8576116582747</v>
      </c>
      <c r="M43" s="75">
        <v>1017.7680908835191</v>
      </c>
      <c r="N43" s="75">
        <v>92.781</v>
      </c>
      <c r="O43" s="43">
        <f t="shared" si="2"/>
        <v>304.39590480000004</v>
      </c>
      <c r="P43" s="45">
        <f t="shared" si="4"/>
        <v>-3183.272388341725</v>
      </c>
      <c r="Q43" s="45">
        <f t="shared" si="5"/>
        <v>-1017.7680908835191</v>
      </c>
      <c r="S43" s="6"/>
    </row>
    <row r="44" spans="1:19" s="7" customFormat="1" ht="17.25" customHeight="1">
      <c r="A44" s="36">
        <v>38</v>
      </c>
      <c r="B44" s="37" t="s">
        <v>121</v>
      </c>
      <c r="C44" s="38" t="s">
        <v>64</v>
      </c>
      <c r="D44" s="31" t="s">
        <v>8</v>
      </c>
      <c r="E44" s="39">
        <v>43</v>
      </c>
      <c r="F44" s="39">
        <v>55</v>
      </c>
      <c r="G44" s="71">
        <v>19.508</v>
      </c>
      <c r="H44" s="31" t="s">
        <v>149</v>
      </c>
      <c r="I44" s="41" t="s">
        <v>153</v>
      </c>
      <c r="J44" s="39">
        <v>29</v>
      </c>
      <c r="K44" s="71">
        <v>45.604</v>
      </c>
      <c r="L44" s="75">
        <v>-551.6687797329208</v>
      </c>
      <c r="M44" s="75">
        <v>1121.7903382938453</v>
      </c>
      <c r="N44" s="75">
        <v>102.022</v>
      </c>
      <c r="O44" s="43">
        <f t="shared" si="2"/>
        <v>334.7137776</v>
      </c>
      <c r="P44" s="45">
        <f t="shared" si="4"/>
        <v>-2930.461220267079</v>
      </c>
      <c r="Q44" s="45">
        <f t="shared" si="5"/>
        <v>-1121.7903382938453</v>
      </c>
      <c r="S44" s="10"/>
    </row>
    <row r="45" spans="1:19" s="7" customFormat="1" ht="15.75" customHeight="1">
      <c r="A45" s="36">
        <v>39</v>
      </c>
      <c r="B45" s="37" t="s">
        <v>122</v>
      </c>
      <c r="C45" s="38" t="s">
        <v>65</v>
      </c>
      <c r="D45" s="31" t="s">
        <v>8</v>
      </c>
      <c r="E45" s="39">
        <v>43</v>
      </c>
      <c r="F45" s="39">
        <v>54</v>
      </c>
      <c r="G45" s="71">
        <v>36.209</v>
      </c>
      <c r="H45" s="31" t="s">
        <v>149</v>
      </c>
      <c r="I45" s="41" t="s">
        <v>153</v>
      </c>
      <c r="J45" s="39">
        <v>29</v>
      </c>
      <c r="K45" s="71">
        <v>57.383</v>
      </c>
      <c r="L45" s="75">
        <v>-878.867787882076</v>
      </c>
      <c r="M45" s="75">
        <v>-200.3202166287901</v>
      </c>
      <c r="N45" s="75">
        <v>76.469</v>
      </c>
      <c r="O45" s="43">
        <f aca="true" t="shared" si="6" ref="O45:O77">$N45*3.2808</f>
        <v>250.87949519999998</v>
      </c>
      <c r="P45" s="45">
        <f aca="true" t="shared" si="7" ref="P45:P77">IF(L45&lt;&gt;"",-L45-$C$2,"")</f>
        <v>-2603.2622121179243</v>
      </c>
      <c r="Q45" s="45">
        <f aca="true" t="shared" si="8" ref="Q45:Q82">IF(M45&lt;&gt;"",-M45,"")</f>
        <v>200.3202166287901</v>
      </c>
      <c r="S45" s="10"/>
    </row>
    <row r="46" spans="1:19" s="7" customFormat="1" ht="15.75" customHeight="1">
      <c r="A46" s="36">
        <v>40</v>
      </c>
      <c r="B46" s="37" t="s">
        <v>123</v>
      </c>
      <c r="C46" s="38" t="s">
        <v>66</v>
      </c>
      <c r="D46" s="31" t="s">
        <v>8</v>
      </c>
      <c r="E46" s="39">
        <v>43</v>
      </c>
      <c r="F46" s="39">
        <v>54</v>
      </c>
      <c r="G46" s="71">
        <v>31.685</v>
      </c>
      <c r="H46" s="31" t="s">
        <v>149</v>
      </c>
      <c r="I46" s="41" t="s">
        <v>153</v>
      </c>
      <c r="J46" s="39">
        <v>30</v>
      </c>
      <c r="K46" s="71">
        <v>7.666</v>
      </c>
      <c r="L46" s="75">
        <v>-1114.8136835752857</v>
      </c>
      <c r="M46" s="75">
        <v>-328.6690787871614</v>
      </c>
      <c r="N46" s="75">
        <v>87.624</v>
      </c>
      <c r="O46" s="43">
        <f t="shared" si="6"/>
        <v>287.4768192</v>
      </c>
      <c r="P46" s="45">
        <f t="shared" si="7"/>
        <v>-2367.3163164247144</v>
      </c>
      <c r="Q46" s="45">
        <f t="shared" si="8"/>
        <v>328.6690787871614</v>
      </c>
      <c r="S46" s="10"/>
    </row>
    <row r="47" spans="1:19" s="7" customFormat="1" ht="15.75" customHeight="1">
      <c r="A47" s="36">
        <v>41</v>
      </c>
      <c r="B47" s="46" t="s">
        <v>124</v>
      </c>
      <c r="C47" s="47" t="s">
        <v>67</v>
      </c>
      <c r="D47" s="31" t="s">
        <v>8</v>
      </c>
      <c r="E47" s="48">
        <v>43</v>
      </c>
      <c r="F47" s="48">
        <v>54</v>
      </c>
      <c r="G47" s="72">
        <v>20.039</v>
      </c>
      <c r="H47" s="31" t="s">
        <v>149</v>
      </c>
      <c r="I47" s="49" t="s">
        <v>153</v>
      </c>
      <c r="J47" s="48">
        <v>30</v>
      </c>
      <c r="K47" s="72">
        <v>45.127</v>
      </c>
      <c r="L47" s="76">
        <v>-1967.1996352502088</v>
      </c>
      <c r="M47" s="76">
        <v>-647.1162422501496</v>
      </c>
      <c r="N47" s="76">
        <v>105.343</v>
      </c>
      <c r="O47" s="43">
        <f t="shared" si="6"/>
        <v>345.6093144</v>
      </c>
      <c r="P47" s="45">
        <f t="shared" si="7"/>
        <v>-1514.9303647497914</v>
      </c>
      <c r="Q47" s="45">
        <f t="shared" si="8"/>
        <v>647.1162422501496</v>
      </c>
      <c r="S47" s="10"/>
    </row>
    <row r="48" spans="1:19" s="7" customFormat="1" ht="15.75" customHeight="1">
      <c r="A48" s="32">
        <v>42</v>
      </c>
      <c r="B48" s="56" t="s">
        <v>125</v>
      </c>
      <c r="C48" s="57" t="s">
        <v>68</v>
      </c>
      <c r="D48" s="31" t="s">
        <v>8</v>
      </c>
      <c r="E48" s="58">
        <v>43</v>
      </c>
      <c r="F48" s="58">
        <v>54</v>
      </c>
      <c r="G48" s="73">
        <v>19.289</v>
      </c>
      <c r="H48" s="31" t="s">
        <v>149</v>
      </c>
      <c r="I48" s="59" t="s">
        <v>153</v>
      </c>
      <c r="J48" s="58">
        <v>30</v>
      </c>
      <c r="K48" s="73">
        <v>45.759</v>
      </c>
      <c r="L48" s="77">
        <v>-1982.4058849935614</v>
      </c>
      <c r="M48" s="77">
        <v>-669.5457336733193</v>
      </c>
      <c r="N48" s="77">
        <v>105.346</v>
      </c>
      <c r="O48" s="43">
        <f t="shared" si="6"/>
        <v>345.61915680000004</v>
      </c>
      <c r="P48" s="45">
        <f t="shared" si="7"/>
        <v>-1499.7241150064388</v>
      </c>
      <c r="Q48" s="45">
        <f t="shared" si="8"/>
        <v>669.5457336733193</v>
      </c>
      <c r="S48" s="10"/>
    </row>
    <row r="49" spans="1:19" s="7" customFormat="1" ht="15.75" customHeight="1">
      <c r="A49" s="36">
        <v>43</v>
      </c>
      <c r="B49" s="50" t="s">
        <v>126</v>
      </c>
      <c r="C49" s="51" t="s">
        <v>69</v>
      </c>
      <c r="D49" s="52" t="s">
        <v>8</v>
      </c>
      <c r="E49" s="53">
        <v>43</v>
      </c>
      <c r="F49" s="53">
        <v>54</v>
      </c>
      <c r="G49" s="74">
        <v>40.691</v>
      </c>
      <c r="H49" s="52" t="s">
        <v>149</v>
      </c>
      <c r="I49" s="54" t="s">
        <v>153</v>
      </c>
      <c r="J49" s="53">
        <v>32</v>
      </c>
      <c r="K49" s="74">
        <v>1.813</v>
      </c>
      <c r="L49" s="78">
        <v>-3645.248340771967</v>
      </c>
      <c r="M49" s="78">
        <v>72.91168959658309</v>
      </c>
      <c r="N49" s="78">
        <v>53.709</v>
      </c>
      <c r="O49" s="55">
        <f t="shared" si="6"/>
        <v>176.2084872</v>
      </c>
      <c r="P49" s="44">
        <f t="shared" si="7"/>
        <v>163.1183407719668</v>
      </c>
      <c r="Q49" s="44">
        <f t="shared" si="8"/>
        <v>-72.91168959658309</v>
      </c>
      <c r="S49" s="10"/>
    </row>
    <row r="50" spans="1:19" s="7" customFormat="1" ht="15.75" customHeight="1">
      <c r="A50" s="36">
        <v>44</v>
      </c>
      <c r="B50" s="37" t="s">
        <v>127</v>
      </c>
      <c r="C50" s="38" t="s">
        <v>70</v>
      </c>
      <c r="D50" s="31" t="s">
        <v>8</v>
      </c>
      <c r="E50" s="39">
        <v>43</v>
      </c>
      <c r="F50" s="39">
        <v>54</v>
      </c>
      <c r="G50" s="71">
        <v>40.438</v>
      </c>
      <c r="H50" s="31" t="s">
        <v>149</v>
      </c>
      <c r="I50" s="41" t="s">
        <v>153</v>
      </c>
      <c r="J50" s="39">
        <v>31</v>
      </c>
      <c r="K50" s="71">
        <v>55.137</v>
      </c>
      <c r="L50" s="75">
        <v>-3496.850969460211</v>
      </c>
      <c r="M50" s="75">
        <v>57.81406463387979</v>
      </c>
      <c r="N50" s="75">
        <v>52.591</v>
      </c>
      <c r="O50" s="43">
        <f t="shared" si="6"/>
        <v>172.5405528</v>
      </c>
      <c r="P50" s="45">
        <f t="shared" si="7"/>
        <v>14.720969460211109</v>
      </c>
      <c r="Q50" s="45">
        <f t="shared" si="8"/>
        <v>-57.81406463387979</v>
      </c>
      <c r="S50" s="10"/>
    </row>
    <row r="51" spans="1:19" s="7" customFormat="1" ht="15.75" customHeight="1">
      <c r="A51" s="36">
        <v>45</v>
      </c>
      <c r="B51" s="37" t="s">
        <v>128</v>
      </c>
      <c r="C51" s="38" t="s">
        <v>71</v>
      </c>
      <c r="D51" s="31" t="s">
        <v>8</v>
      </c>
      <c r="E51" s="39">
        <v>43</v>
      </c>
      <c r="F51" s="39">
        <v>54</v>
      </c>
      <c r="G51" s="71">
        <v>44.189</v>
      </c>
      <c r="H51" s="31" t="s">
        <v>149</v>
      </c>
      <c r="I51" s="41" t="s">
        <v>153</v>
      </c>
      <c r="J51" s="39">
        <v>31</v>
      </c>
      <c r="K51" s="71">
        <v>46.888</v>
      </c>
      <c r="L51" s="75">
        <v>-3307.371542872321</v>
      </c>
      <c r="M51" s="75">
        <v>164.46865700838163</v>
      </c>
      <c r="N51" s="75">
        <v>71.29</v>
      </c>
      <c r="O51" s="43">
        <f t="shared" si="6"/>
        <v>233.88823200000004</v>
      </c>
      <c r="P51" s="45">
        <f t="shared" si="7"/>
        <v>-174.75845712767932</v>
      </c>
      <c r="Q51" s="45">
        <f t="shared" si="8"/>
        <v>-164.46865700838163</v>
      </c>
      <c r="S51" s="10"/>
    </row>
    <row r="52" spans="1:19" s="7" customFormat="1" ht="15.75" customHeight="1">
      <c r="A52" s="36">
        <v>46</v>
      </c>
      <c r="B52" s="37" t="s">
        <v>129</v>
      </c>
      <c r="C52" s="38" t="s">
        <v>72</v>
      </c>
      <c r="D52" s="31" t="s">
        <v>8</v>
      </c>
      <c r="E52" s="39">
        <v>43</v>
      </c>
      <c r="F52" s="39">
        <v>54</v>
      </c>
      <c r="G52" s="71">
        <v>41.919</v>
      </c>
      <c r="H52" s="31" t="s">
        <v>149</v>
      </c>
      <c r="I52" s="41" t="s">
        <v>153</v>
      </c>
      <c r="J52" s="39">
        <v>31</v>
      </c>
      <c r="K52" s="71">
        <v>33.854</v>
      </c>
      <c r="L52" s="75">
        <v>-3020.3199689879734</v>
      </c>
      <c r="M52" s="75">
        <v>80.30816783616763</v>
      </c>
      <c r="N52" s="75">
        <v>58.431</v>
      </c>
      <c r="O52" s="43">
        <f t="shared" si="6"/>
        <v>191.7004248</v>
      </c>
      <c r="P52" s="45">
        <f t="shared" si="7"/>
        <v>-461.8100310120267</v>
      </c>
      <c r="Q52" s="45">
        <f t="shared" si="8"/>
        <v>-80.30816783616763</v>
      </c>
      <c r="S52" s="10"/>
    </row>
    <row r="53" spans="1:19" s="7" customFormat="1" ht="15.75" customHeight="1">
      <c r="A53" s="36">
        <v>47</v>
      </c>
      <c r="B53" s="37" t="s">
        <v>130</v>
      </c>
      <c r="C53" s="38" t="s">
        <v>73</v>
      </c>
      <c r="D53" s="31" t="s">
        <v>8</v>
      </c>
      <c r="E53" s="39">
        <v>43</v>
      </c>
      <c r="F53" s="39">
        <v>54</v>
      </c>
      <c r="G53" s="71">
        <v>47.643</v>
      </c>
      <c r="H53" s="31" t="s">
        <v>149</v>
      </c>
      <c r="I53" s="41" t="s">
        <v>153</v>
      </c>
      <c r="J53" s="39">
        <v>31</v>
      </c>
      <c r="K53" s="71">
        <v>19.918</v>
      </c>
      <c r="L53" s="75">
        <v>-2701.1300984284476</v>
      </c>
      <c r="M53" s="75">
        <v>241.60721240114475</v>
      </c>
      <c r="N53" s="75">
        <v>82.847</v>
      </c>
      <c r="O53" s="43">
        <f t="shared" si="6"/>
        <v>271.80443759999997</v>
      </c>
      <c r="P53" s="45">
        <f t="shared" si="7"/>
        <v>-780.9999015715525</v>
      </c>
      <c r="Q53" s="45">
        <f t="shared" si="8"/>
        <v>-241.60721240114475</v>
      </c>
      <c r="S53" s="10"/>
    </row>
    <row r="54" spans="1:19" s="7" customFormat="1" ht="15.75" customHeight="1">
      <c r="A54" s="36">
        <v>48</v>
      </c>
      <c r="B54" s="37" t="s">
        <v>131</v>
      </c>
      <c r="C54" s="38" t="s">
        <v>74</v>
      </c>
      <c r="D54" s="31" t="s">
        <v>8</v>
      </c>
      <c r="E54" s="39">
        <v>43</v>
      </c>
      <c r="F54" s="39">
        <v>54</v>
      </c>
      <c r="G54" s="71">
        <v>48.228</v>
      </c>
      <c r="H54" s="31" t="s">
        <v>149</v>
      </c>
      <c r="I54" s="41" t="s">
        <v>153</v>
      </c>
      <c r="J54" s="39">
        <v>29</v>
      </c>
      <c r="K54" s="71">
        <v>18.334</v>
      </c>
      <c r="L54" s="75">
        <v>9.359484507531686</v>
      </c>
      <c r="M54" s="75">
        <v>128.05782311242555</v>
      </c>
      <c r="N54" s="75">
        <v>68.099</v>
      </c>
      <c r="O54" s="43">
        <f t="shared" si="6"/>
        <v>223.41919920000004</v>
      </c>
      <c r="P54" s="45">
        <f t="shared" si="7"/>
        <v>-3491.489484507532</v>
      </c>
      <c r="Q54" s="45">
        <f t="shared" si="8"/>
        <v>-128.05782311242555</v>
      </c>
      <c r="S54" s="10"/>
    </row>
    <row r="55" spans="1:19" s="7" customFormat="1" ht="15.75" customHeight="1">
      <c r="A55" s="36">
        <v>49</v>
      </c>
      <c r="B55" s="37" t="s">
        <v>132</v>
      </c>
      <c r="C55" s="38" t="s">
        <v>75</v>
      </c>
      <c r="D55" s="31" t="s">
        <v>8</v>
      </c>
      <c r="E55" s="39">
        <v>43</v>
      </c>
      <c r="F55" s="39">
        <v>54</v>
      </c>
      <c r="G55" s="71">
        <v>50.442</v>
      </c>
      <c r="H55" s="31" t="s">
        <v>149</v>
      </c>
      <c r="I55" s="41" t="s">
        <v>153</v>
      </c>
      <c r="J55" s="39">
        <v>29</v>
      </c>
      <c r="K55" s="71">
        <v>23.98</v>
      </c>
      <c r="L55" s="75">
        <v>-113.1757382613926</v>
      </c>
      <c r="M55" s="75">
        <v>202.40550650572658</v>
      </c>
      <c r="N55" s="75">
        <v>77.535</v>
      </c>
      <c r="O55" s="43">
        <f t="shared" si="6"/>
        <v>254.376828</v>
      </c>
      <c r="P55" s="45">
        <f t="shared" si="7"/>
        <v>-3368.9542617386073</v>
      </c>
      <c r="Q55" s="45">
        <f t="shared" si="8"/>
        <v>-202.40550650572658</v>
      </c>
      <c r="S55" s="10"/>
    </row>
    <row r="56" spans="1:19" s="7" customFormat="1" ht="15.75" customHeight="1">
      <c r="A56" s="36">
        <v>50</v>
      </c>
      <c r="B56" s="37" t="s">
        <v>132</v>
      </c>
      <c r="C56" s="38" t="s">
        <v>76</v>
      </c>
      <c r="D56" s="31" t="s">
        <v>8</v>
      </c>
      <c r="E56" s="39">
        <v>43</v>
      </c>
      <c r="F56" s="39">
        <v>54</v>
      </c>
      <c r="G56" s="71">
        <v>51.879</v>
      </c>
      <c r="H56" s="31" t="s">
        <v>149</v>
      </c>
      <c r="I56" s="41" t="s">
        <v>153</v>
      </c>
      <c r="J56" s="39">
        <v>29</v>
      </c>
      <c r="K56" s="71">
        <v>24.965</v>
      </c>
      <c r="L56" s="75">
        <v>-132.9714293400564</v>
      </c>
      <c r="M56" s="75">
        <v>247.76212105042538</v>
      </c>
      <c r="N56" s="75">
        <v>77.122</v>
      </c>
      <c r="O56" s="43">
        <f t="shared" si="6"/>
        <v>253.0218576</v>
      </c>
      <c r="P56" s="45">
        <f t="shared" si="7"/>
        <v>-3349.1585706599435</v>
      </c>
      <c r="Q56" s="45">
        <f t="shared" si="8"/>
        <v>-247.76212105042538</v>
      </c>
      <c r="S56" s="10"/>
    </row>
    <row r="57" spans="1:19" s="7" customFormat="1" ht="15.75" customHeight="1">
      <c r="A57" s="36">
        <v>51</v>
      </c>
      <c r="B57" s="37" t="s">
        <v>133</v>
      </c>
      <c r="C57" s="38" t="s">
        <v>77</v>
      </c>
      <c r="D57" s="31" t="s">
        <v>8</v>
      </c>
      <c r="E57" s="39">
        <v>43</v>
      </c>
      <c r="F57" s="39">
        <v>54</v>
      </c>
      <c r="G57" s="71">
        <v>46.163</v>
      </c>
      <c r="H57" s="31" t="s">
        <v>149</v>
      </c>
      <c r="I57" s="41" t="s">
        <v>153</v>
      </c>
      <c r="J57" s="39">
        <v>29</v>
      </c>
      <c r="K57" s="71">
        <v>12.276</v>
      </c>
      <c r="L57" s="75">
        <v>141.2733112400056</v>
      </c>
      <c r="M57" s="75">
        <v>57.84999187559823</v>
      </c>
      <c r="N57" s="75">
        <v>61.997</v>
      </c>
      <c r="O57" s="43">
        <f t="shared" si="6"/>
        <v>203.39975760000002</v>
      </c>
      <c r="P57" s="45">
        <f t="shared" si="7"/>
        <v>-3623.4033112400057</v>
      </c>
      <c r="Q57" s="45">
        <f t="shared" si="8"/>
        <v>-57.84999187559823</v>
      </c>
      <c r="S57" s="10"/>
    </row>
    <row r="58" spans="1:19" s="7" customFormat="1" ht="15.75" customHeight="1">
      <c r="A58" s="36">
        <v>52</v>
      </c>
      <c r="B58" s="37" t="s">
        <v>134</v>
      </c>
      <c r="C58" s="38" t="s">
        <v>78</v>
      </c>
      <c r="D58" s="31" t="s">
        <v>8</v>
      </c>
      <c r="E58" s="39">
        <v>43</v>
      </c>
      <c r="F58" s="39">
        <v>54</v>
      </c>
      <c r="G58" s="71">
        <v>42.418</v>
      </c>
      <c r="H58" s="31" t="s">
        <v>149</v>
      </c>
      <c r="I58" s="41" t="s">
        <v>153</v>
      </c>
      <c r="J58" s="39">
        <v>29</v>
      </c>
      <c r="K58" s="71">
        <v>12.069</v>
      </c>
      <c r="L58" s="75">
        <v>140.3225759083438</v>
      </c>
      <c r="M58" s="75">
        <v>-57.80689511462823</v>
      </c>
      <c r="N58" s="75">
        <v>60.779</v>
      </c>
      <c r="O58" s="43">
        <f t="shared" si="6"/>
        <v>199.4037432</v>
      </c>
      <c r="P58" s="45">
        <f t="shared" si="7"/>
        <v>-3622.452575908344</v>
      </c>
      <c r="Q58" s="45">
        <f t="shared" si="8"/>
        <v>57.80689511462823</v>
      </c>
      <c r="S58" s="10"/>
    </row>
    <row r="59" spans="1:19" s="7" customFormat="1" ht="15.75" customHeight="1">
      <c r="A59" s="36">
        <v>53</v>
      </c>
      <c r="B59" s="37" t="s">
        <v>135</v>
      </c>
      <c r="C59" s="38" t="s">
        <v>79</v>
      </c>
      <c r="D59" s="31" t="s">
        <v>8</v>
      </c>
      <c r="E59" s="39">
        <v>43</v>
      </c>
      <c r="F59" s="39">
        <v>54</v>
      </c>
      <c r="G59" s="71">
        <v>36.691</v>
      </c>
      <c r="H59" s="31" t="s">
        <v>149</v>
      </c>
      <c r="I59" s="41" t="s">
        <v>153</v>
      </c>
      <c r="J59" s="39">
        <v>31</v>
      </c>
      <c r="K59" s="71">
        <v>54.914</v>
      </c>
      <c r="L59" s="75">
        <v>-3497.5330684553933</v>
      </c>
      <c r="M59" s="75">
        <v>-57.92314676129577</v>
      </c>
      <c r="N59" s="75">
        <v>52.632</v>
      </c>
      <c r="O59" s="43">
        <f t="shared" si="6"/>
        <v>172.6750656</v>
      </c>
      <c r="P59" s="45">
        <f t="shared" si="7"/>
        <v>15.403068455393168</v>
      </c>
      <c r="Q59" s="45">
        <f t="shared" si="8"/>
        <v>57.92314676129577</v>
      </c>
      <c r="S59" s="10"/>
    </row>
    <row r="60" spans="1:19" s="7" customFormat="1" ht="15.75" customHeight="1">
      <c r="A60" s="36">
        <v>54</v>
      </c>
      <c r="B60" s="37" t="s">
        <v>136</v>
      </c>
      <c r="C60" s="38" t="s">
        <v>80</v>
      </c>
      <c r="D60" s="31" t="s">
        <v>8</v>
      </c>
      <c r="E60" s="39">
        <v>43</v>
      </c>
      <c r="F60" s="39">
        <v>54</v>
      </c>
      <c r="G60" s="71">
        <v>33.879</v>
      </c>
      <c r="H60" s="31" t="s">
        <v>149</v>
      </c>
      <c r="I60" s="41" t="s">
        <v>153</v>
      </c>
      <c r="J60" s="39">
        <v>31</v>
      </c>
      <c r="K60" s="71">
        <v>56.408</v>
      </c>
      <c r="L60" s="75">
        <v>-3535.077013952805</v>
      </c>
      <c r="M60" s="75">
        <v>-142.97044615335065</v>
      </c>
      <c r="N60" s="75">
        <v>58.19</v>
      </c>
      <c r="O60" s="43">
        <f t="shared" si="6"/>
        <v>190.909752</v>
      </c>
      <c r="P60" s="45">
        <f t="shared" si="7"/>
        <v>52.94701395280481</v>
      </c>
      <c r="Q60" s="45">
        <f t="shared" si="8"/>
        <v>142.97044615335065</v>
      </c>
      <c r="S60" s="10"/>
    </row>
    <row r="61" spans="1:19" s="7" customFormat="1" ht="15.75" customHeight="1">
      <c r="A61" s="36">
        <v>55</v>
      </c>
      <c r="B61" s="37" t="s">
        <v>136</v>
      </c>
      <c r="C61" s="38" t="s">
        <v>81</v>
      </c>
      <c r="D61" s="31" t="s">
        <v>8</v>
      </c>
      <c r="E61" s="39">
        <v>43</v>
      </c>
      <c r="F61" s="39">
        <v>54</v>
      </c>
      <c r="G61" s="71">
        <v>33.927</v>
      </c>
      <c r="H61" s="31" t="s">
        <v>149</v>
      </c>
      <c r="I61" s="41" t="s">
        <v>153</v>
      </c>
      <c r="J61" s="39">
        <v>31</v>
      </c>
      <c r="K61" s="71">
        <v>55.044</v>
      </c>
      <c r="L61" s="75">
        <v>-3504.607216365248</v>
      </c>
      <c r="M61" s="75">
        <v>-142.97423914365748</v>
      </c>
      <c r="N61" s="75">
        <v>58.287</v>
      </c>
      <c r="O61" s="43">
        <f t="shared" si="6"/>
        <v>191.2279896</v>
      </c>
      <c r="P61" s="45">
        <f t="shared" si="7"/>
        <v>22.47721636524784</v>
      </c>
      <c r="Q61" s="45">
        <f t="shared" si="8"/>
        <v>142.97423914365748</v>
      </c>
      <c r="S61" s="10"/>
    </row>
    <row r="62" spans="1:19" s="7" customFormat="1" ht="15.75" customHeight="1">
      <c r="A62" s="36">
        <v>56</v>
      </c>
      <c r="B62" s="37" t="s">
        <v>136</v>
      </c>
      <c r="C62" s="38" t="s">
        <v>82</v>
      </c>
      <c r="D62" s="31" t="s">
        <v>8</v>
      </c>
      <c r="E62" s="39">
        <v>43</v>
      </c>
      <c r="F62" s="39">
        <v>54</v>
      </c>
      <c r="G62" s="71">
        <v>33.972</v>
      </c>
      <c r="H62" s="31" t="s">
        <v>149</v>
      </c>
      <c r="I62" s="41" t="s">
        <v>153</v>
      </c>
      <c r="J62" s="39">
        <v>31</v>
      </c>
      <c r="K62" s="71">
        <v>53.685</v>
      </c>
      <c r="L62" s="75">
        <v>-3474.239893824537</v>
      </c>
      <c r="M62" s="75">
        <v>-143.09432389114937</v>
      </c>
      <c r="N62" s="75">
        <v>58.434</v>
      </c>
      <c r="O62" s="43">
        <f t="shared" si="6"/>
        <v>191.7102672</v>
      </c>
      <c r="P62" s="45">
        <f t="shared" si="7"/>
        <v>-7.890106175463188</v>
      </c>
      <c r="Q62" s="45">
        <f t="shared" si="8"/>
        <v>143.09432389114937</v>
      </c>
      <c r="S62" s="10"/>
    </row>
    <row r="63" spans="1:19" s="7" customFormat="1" ht="15.75" customHeight="1">
      <c r="A63" s="36">
        <v>57</v>
      </c>
      <c r="B63" s="37" t="s">
        <v>137</v>
      </c>
      <c r="C63" s="38" t="s">
        <v>83</v>
      </c>
      <c r="D63" s="31" t="s">
        <v>8</v>
      </c>
      <c r="E63" s="39">
        <v>43</v>
      </c>
      <c r="F63" s="39">
        <v>54</v>
      </c>
      <c r="G63" s="71">
        <v>32.677</v>
      </c>
      <c r="H63" s="31" t="s">
        <v>149</v>
      </c>
      <c r="I63" s="41" t="s">
        <v>153</v>
      </c>
      <c r="J63" s="39">
        <v>31</v>
      </c>
      <c r="K63" s="71">
        <v>36.004</v>
      </c>
      <c r="L63" s="75">
        <v>-3082.139151439005</v>
      </c>
      <c r="M63" s="75">
        <v>-202.24634904862612</v>
      </c>
      <c r="N63" s="75">
        <v>80.57</v>
      </c>
      <c r="O63" s="43">
        <f t="shared" si="6"/>
        <v>264.334056</v>
      </c>
      <c r="P63" s="45">
        <f t="shared" si="7"/>
        <v>-399.9908485609949</v>
      </c>
      <c r="Q63" s="45">
        <f t="shared" si="8"/>
        <v>202.24634904862612</v>
      </c>
      <c r="S63" s="10"/>
    </row>
    <row r="64" spans="1:19" s="7" customFormat="1" ht="15.75" customHeight="1">
      <c r="A64" s="36">
        <v>58</v>
      </c>
      <c r="B64" s="37" t="s">
        <v>138</v>
      </c>
      <c r="C64" s="38" t="s">
        <v>84</v>
      </c>
      <c r="D64" s="31" t="s">
        <v>8</v>
      </c>
      <c r="E64" s="39">
        <v>43</v>
      </c>
      <c r="F64" s="39">
        <v>54</v>
      </c>
      <c r="G64" s="71">
        <v>45.423</v>
      </c>
      <c r="H64" s="31" t="s">
        <v>149</v>
      </c>
      <c r="I64" s="41" t="s">
        <v>153</v>
      </c>
      <c r="J64" s="39">
        <v>31</v>
      </c>
      <c r="K64" s="71">
        <v>36.167</v>
      </c>
      <c r="L64" s="75">
        <v>-3066.5860404999075</v>
      </c>
      <c r="M64" s="75">
        <v>190.86163139145808</v>
      </c>
      <c r="N64" s="75">
        <v>77.42</v>
      </c>
      <c r="O64" s="43">
        <f t="shared" si="6"/>
        <v>253.999536</v>
      </c>
      <c r="P64" s="45">
        <f t="shared" si="7"/>
        <v>-415.54395950009257</v>
      </c>
      <c r="Q64" s="45">
        <f t="shared" si="8"/>
        <v>-190.86163139145808</v>
      </c>
      <c r="S64" s="10"/>
    </row>
    <row r="65" spans="1:19" s="7" customFormat="1" ht="15.75" customHeight="1">
      <c r="A65" s="36">
        <v>59</v>
      </c>
      <c r="B65" s="37" t="s">
        <v>137</v>
      </c>
      <c r="C65" s="38" t="s">
        <v>85</v>
      </c>
      <c r="D65" s="31" t="s">
        <v>8</v>
      </c>
      <c r="E65" s="39">
        <v>43</v>
      </c>
      <c r="F65" s="39">
        <v>54</v>
      </c>
      <c r="G65" s="71">
        <v>33.034</v>
      </c>
      <c r="H65" s="31" t="s">
        <v>149</v>
      </c>
      <c r="I65" s="41" t="s">
        <v>153</v>
      </c>
      <c r="J65" s="39">
        <v>31</v>
      </c>
      <c r="K65" s="71">
        <v>27.261</v>
      </c>
      <c r="L65" s="75">
        <v>-2886.736162033037</v>
      </c>
      <c r="M65" s="75">
        <v>-200.7492816589211</v>
      </c>
      <c r="N65" s="75">
        <v>77.806</v>
      </c>
      <c r="O65" s="43">
        <f t="shared" si="6"/>
        <v>255.2659248</v>
      </c>
      <c r="P65" s="45">
        <f t="shared" si="7"/>
        <v>-595.393837966963</v>
      </c>
      <c r="Q65" s="45">
        <f t="shared" si="8"/>
        <v>200.7492816589211</v>
      </c>
      <c r="S65" s="10"/>
    </row>
    <row r="66" spans="1:19" s="7" customFormat="1" ht="15.75" customHeight="1">
      <c r="A66" s="36">
        <v>60</v>
      </c>
      <c r="B66" s="37" t="s">
        <v>139</v>
      </c>
      <c r="C66" s="38" t="s">
        <v>86</v>
      </c>
      <c r="D66" s="31" t="s">
        <v>8</v>
      </c>
      <c r="E66" s="39">
        <v>43</v>
      </c>
      <c r="F66" s="39">
        <v>54</v>
      </c>
      <c r="G66" s="71">
        <v>33.59</v>
      </c>
      <c r="H66" s="31" t="s">
        <v>149</v>
      </c>
      <c r="I66" s="41" t="s">
        <v>153</v>
      </c>
      <c r="J66" s="39">
        <v>31</v>
      </c>
      <c r="K66" s="71">
        <v>4.161</v>
      </c>
      <c r="L66" s="75">
        <v>-2371.083447264577</v>
      </c>
      <c r="M66" s="75">
        <v>-208.72342933364388</v>
      </c>
      <c r="N66" s="75">
        <v>59.254</v>
      </c>
      <c r="O66" s="43">
        <f t="shared" si="6"/>
        <v>194.4005232</v>
      </c>
      <c r="P66" s="45">
        <f t="shared" si="7"/>
        <v>-1111.0465527354231</v>
      </c>
      <c r="Q66" s="45">
        <f t="shared" si="8"/>
        <v>208.72342933364388</v>
      </c>
      <c r="S66" s="10"/>
    </row>
    <row r="67" spans="1:19" s="7" customFormat="1" ht="15.75" customHeight="1">
      <c r="A67" s="36">
        <v>61</v>
      </c>
      <c r="B67" s="37" t="s">
        <v>139</v>
      </c>
      <c r="C67" s="38" t="s">
        <v>87</v>
      </c>
      <c r="D67" s="31" t="s">
        <v>8</v>
      </c>
      <c r="E67" s="39">
        <v>43</v>
      </c>
      <c r="F67" s="39">
        <v>54</v>
      </c>
      <c r="G67" s="71">
        <v>34.171</v>
      </c>
      <c r="H67" s="31" t="s">
        <v>149</v>
      </c>
      <c r="I67" s="41" t="s">
        <v>153</v>
      </c>
      <c r="J67" s="39">
        <v>30</v>
      </c>
      <c r="K67" s="71">
        <v>54.102</v>
      </c>
      <c r="L67" s="75">
        <v>-2146.019980401842</v>
      </c>
      <c r="M67" s="75">
        <v>-201.72511621718462</v>
      </c>
      <c r="N67" s="75">
        <v>59.939</v>
      </c>
      <c r="O67" s="43">
        <f t="shared" si="6"/>
        <v>196.6478712</v>
      </c>
      <c r="P67" s="45">
        <f t="shared" si="7"/>
        <v>-1336.110019598158</v>
      </c>
      <c r="Q67" s="45">
        <f t="shared" si="8"/>
        <v>201.72511621718462</v>
      </c>
      <c r="S67" s="10"/>
    </row>
    <row r="68" spans="1:19" s="7" customFormat="1" ht="15.75" customHeight="1">
      <c r="A68" s="36">
        <v>62</v>
      </c>
      <c r="B68" s="37" t="s">
        <v>139</v>
      </c>
      <c r="C68" s="38" t="s">
        <v>88</v>
      </c>
      <c r="D68" s="31" t="s">
        <v>8</v>
      </c>
      <c r="E68" s="39">
        <v>43</v>
      </c>
      <c r="F68" s="39">
        <v>54</v>
      </c>
      <c r="G68" s="71">
        <v>34.03</v>
      </c>
      <c r="H68" s="31" t="s">
        <v>149</v>
      </c>
      <c r="I68" s="41" t="s">
        <v>153</v>
      </c>
      <c r="J68" s="39">
        <v>30</v>
      </c>
      <c r="K68" s="71">
        <v>51.983</v>
      </c>
      <c r="L68" s="75">
        <v>-2098.997256085144</v>
      </c>
      <c r="M68" s="75">
        <v>-208.37501075398103</v>
      </c>
      <c r="N68" s="75">
        <v>60.162</v>
      </c>
      <c r="O68" s="43">
        <f t="shared" si="6"/>
        <v>197.3794896</v>
      </c>
      <c r="P68" s="45">
        <f t="shared" si="7"/>
        <v>-1383.1327439148563</v>
      </c>
      <c r="Q68" s="45">
        <f t="shared" si="8"/>
        <v>208.37501075398103</v>
      </c>
      <c r="S68" s="10"/>
    </row>
    <row r="69" spans="1:19" s="7" customFormat="1" ht="15.75" customHeight="1">
      <c r="A69" s="36">
        <v>63</v>
      </c>
      <c r="B69" s="37" t="s">
        <v>139</v>
      </c>
      <c r="C69" s="38" t="s">
        <v>89</v>
      </c>
      <c r="D69" s="31" t="s">
        <v>8</v>
      </c>
      <c r="E69" s="39">
        <v>43</v>
      </c>
      <c r="F69" s="39">
        <v>54</v>
      </c>
      <c r="G69" s="71">
        <v>34.606</v>
      </c>
      <c r="H69" s="31" t="s">
        <v>149</v>
      </c>
      <c r="I69" s="41" t="s">
        <v>153</v>
      </c>
      <c r="J69" s="39">
        <v>30</v>
      </c>
      <c r="K69" s="71">
        <v>42.052</v>
      </c>
      <c r="L69" s="75">
        <v>-1876.8119166181932</v>
      </c>
      <c r="M69" s="75">
        <v>-201.3813054953171</v>
      </c>
      <c r="N69" s="75">
        <v>59.587</v>
      </c>
      <c r="O69" s="43">
        <f t="shared" si="6"/>
        <v>195.49302960000003</v>
      </c>
      <c r="P69" s="45">
        <f t="shared" si="7"/>
        <v>-1605.318083381807</v>
      </c>
      <c r="Q69" s="45">
        <f t="shared" si="8"/>
        <v>201.3813054953171</v>
      </c>
      <c r="S69" s="10"/>
    </row>
    <row r="70" spans="1:19" s="7" customFormat="1" ht="15.75" customHeight="1">
      <c r="A70" s="36">
        <v>64</v>
      </c>
      <c r="B70" s="37" t="s">
        <v>140</v>
      </c>
      <c r="C70" s="38" t="s">
        <v>90</v>
      </c>
      <c r="D70" s="31" t="s">
        <v>8</v>
      </c>
      <c r="E70" s="39">
        <v>43</v>
      </c>
      <c r="F70" s="39">
        <v>54</v>
      </c>
      <c r="G70" s="71">
        <v>35.928</v>
      </c>
      <c r="H70" s="31" t="s">
        <v>149</v>
      </c>
      <c r="I70" s="41" t="s">
        <v>153</v>
      </c>
      <c r="J70" s="39">
        <v>30</v>
      </c>
      <c r="K70" s="71">
        <v>2.205</v>
      </c>
      <c r="L70" s="75">
        <v>-986.7575887023529</v>
      </c>
      <c r="M70" s="75">
        <v>-203.7615425508945</v>
      </c>
      <c r="N70" s="75">
        <v>64.892</v>
      </c>
      <c r="O70" s="43">
        <f t="shared" si="6"/>
        <v>212.8976736</v>
      </c>
      <c r="P70" s="45">
        <f t="shared" si="7"/>
        <v>-2495.372411297647</v>
      </c>
      <c r="Q70" s="45">
        <f t="shared" si="8"/>
        <v>203.7615425508945</v>
      </c>
      <c r="S70" s="10"/>
    </row>
    <row r="71" spans="1:19" s="7" customFormat="1" ht="15.75" customHeight="1">
      <c r="A71" s="36">
        <v>65</v>
      </c>
      <c r="B71" s="37" t="s">
        <v>141</v>
      </c>
      <c r="C71" s="38" t="s">
        <v>91</v>
      </c>
      <c r="D71" s="31" t="s">
        <v>8</v>
      </c>
      <c r="E71" s="39">
        <v>43</v>
      </c>
      <c r="F71" s="39">
        <v>54</v>
      </c>
      <c r="G71" s="71">
        <v>37.065</v>
      </c>
      <c r="H71" s="31" t="s">
        <v>149</v>
      </c>
      <c r="I71" s="41" t="s">
        <v>153</v>
      </c>
      <c r="J71" s="39">
        <v>29</v>
      </c>
      <c r="K71" s="71">
        <v>39.791</v>
      </c>
      <c r="L71" s="75">
        <v>-485.50276133578103</v>
      </c>
      <c r="M71" s="75">
        <v>-192.95466454072252</v>
      </c>
      <c r="N71" s="75">
        <v>69.46</v>
      </c>
      <c r="O71" s="43">
        <f t="shared" si="6"/>
        <v>227.884368</v>
      </c>
      <c r="P71" s="45">
        <f t="shared" si="7"/>
        <v>-2996.627238664219</v>
      </c>
      <c r="Q71" s="45">
        <f t="shared" si="8"/>
        <v>192.95466454072252</v>
      </c>
      <c r="S71" s="10"/>
    </row>
    <row r="72" spans="1:19" s="7" customFormat="1" ht="15.75" customHeight="1">
      <c r="A72" s="36">
        <v>66</v>
      </c>
      <c r="B72" s="37" t="s">
        <v>142</v>
      </c>
      <c r="C72" s="38" t="s">
        <v>92</v>
      </c>
      <c r="D72" s="40" t="s">
        <v>8</v>
      </c>
      <c r="E72" s="39">
        <v>43</v>
      </c>
      <c r="F72" s="39">
        <v>54</v>
      </c>
      <c r="G72" s="71">
        <v>32.121</v>
      </c>
      <c r="H72" s="40" t="s">
        <v>149</v>
      </c>
      <c r="I72" s="41" t="s">
        <v>153</v>
      </c>
      <c r="J72" s="39">
        <v>30</v>
      </c>
      <c r="K72" s="71">
        <v>1.826</v>
      </c>
      <c r="L72" s="75">
        <v>-984.007876882944</v>
      </c>
      <c r="M72" s="75">
        <v>-321.56315782579577</v>
      </c>
      <c r="N72" s="75">
        <v>92.227</v>
      </c>
      <c r="O72" s="43">
        <f t="shared" si="6"/>
        <v>302.57834160000004</v>
      </c>
      <c r="P72" s="45">
        <f t="shared" si="7"/>
        <v>-2498.122123117056</v>
      </c>
      <c r="Q72" s="45">
        <f t="shared" si="8"/>
        <v>321.56315782579577</v>
      </c>
      <c r="S72" s="10"/>
    </row>
    <row r="73" spans="1:19" s="7" customFormat="1" ht="15.75" customHeight="1">
      <c r="A73" s="36">
        <v>67</v>
      </c>
      <c r="B73" s="37" t="s">
        <v>143</v>
      </c>
      <c r="C73" s="38" t="s">
        <v>93</v>
      </c>
      <c r="D73" s="40" t="s">
        <v>8</v>
      </c>
      <c r="E73" s="39">
        <v>43</v>
      </c>
      <c r="F73" s="39">
        <v>54</v>
      </c>
      <c r="G73" s="71">
        <v>58.54</v>
      </c>
      <c r="H73" s="40" t="s">
        <v>149</v>
      </c>
      <c r="I73" s="41" t="s">
        <v>153</v>
      </c>
      <c r="J73" s="39">
        <v>27</v>
      </c>
      <c r="K73" s="71">
        <v>9.581</v>
      </c>
      <c r="L73" s="75">
        <v>2894.0203660808916</v>
      </c>
      <c r="M73" s="75">
        <v>307.81421669762193</v>
      </c>
      <c r="N73" s="75">
        <v>95.818</v>
      </c>
      <c r="O73" s="43">
        <f t="shared" si="6"/>
        <v>314.3596944</v>
      </c>
      <c r="P73" s="45">
        <f t="shared" si="7"/>
        <v>-6376.150366080892</v>
      </c>
      <c r="Q73" s="45">
        <f t="shared" si="8"/>
        <v>-307.81421669762193</v>
      </c>
      <c r="S73" s="10"/>
    </row>
    <row r="74" spans="1:19" s="7" customFormat="1" ht="15.75" customHeight="1">
      <c r="A74" s="36">
        <v>68</v>
      </c>
      <c r="B74" s="37" t="s">
        <v>144</v>
      </c>
      <c r="C74" s="38" t="s">
        <v>94</v>
      </c>
      <c r="D74" s="40" t="s">
        <v>8</v>
      </c>
      <c r="E74" s="39">
        <v>43</v>
      </c>
      <c r="F74" s="39">
        <v>56</v>
      </c>
      <c r="G74" s="71">
        <v>42.393</v>
      </c>
      <c r="H74" s="40" t="s">
        <v>149</v>
      </c>
      <c r="I74" s="41" t="s">
        <v>153</v>
      </c>
      <c r="J74" s="39">
        <v>24</v>
      </c>
      <c r="K74" s="71">
        <v>33.504</v>
      </c>
      <c r="L74" s="75">
        <v>6524.065120061726</v>
      </c>
      <c r="M74" s="75">
        <v>3343.8555425560203</v>
      </c>
      <c r="N74" s="75">
        <v>140.438</v>
      </c>
      <c r="O74" s="43">
        <f t="shared" si="6"/>
        <v>460.74899039999997</v>
      </c>
      <c r="P74" s="45">
        <f t="shared" si="7"/>
        <v>-10006.195120061726</v>
      </c>
      <c r="Q74" s="45">
        <f t="shared" si="8"/>
        <v>-3343.8555425560203</v>
      </c>
      <c r="S74" s="10"/>
    </row>
    <row r="75" spans="1:19" s="7" customFormat="1" ht="15.75" customHeight="1">
      <c r="A75" s="36">
        <v>69</v>
      </c>
      <c r="B75" s="37" t="s">
        <v>145</v>
      </c>
      <c r="C75" s="38" t="s">
        <v>95</v>
      </c>
      <c r="D75" s="40" t="s">
        <v>8</v>
      </c>
      <c r="E75" s="39">
        <v>43</v>
      </c>
      <c r="F75" s="39">
        <v>58</v>
      </c>
      <c r="G75" s="71">
        <v>8.417</v>
      </c>
      <c r="H75" s="40" t="s">
        <v>149</v>
      </c>
      <c r="I75" s="41" t="s">
        <v>153</v>
      </c>
      <c r="J75" s="39">
        <v>19</v>
      </c>
      <c r="K75" s="71">
        <v>33.89</v>
      </c>
      <c r="L75" s="75">
        <v>13321.249909087246</v>
      </c>
      <c r="M75" s="75">
        <v>5683.295983906379</v>
      </c>
      <c r="N75" s="75">
        <v>173.28</v>
      </c>
      <c r="O75" s="43">
        <f t="shared" si="6"/>
        <v>568.497024</v>
      </c>
      <c r="P75" s="45">
        <f t="shared" si="7"/>
        <v>-16803.379909087245</v>
      </c>
      <c r="Q75" s="45">
        <f t="shared" si="8"/>
        <v>-5683.295983906379</v>
      </c>
      <c r="S75" s="10"/>
    </row>
    <row r="76" spans="1:19" s="7" customFormat="1" ht="15.75" customHeight="1">
      <c r="A76" s="36">
        <v>70</v>
      </c>
      <c r="B76" s="37" t="s">
        <v>144</v>
      </c>
      <c r="C76" s="38" t="s">
        <v>96</v>
      </c>
      <c r="D76" s="40" t="s">
        <v>8</v>
      </c>
      <c r="E76" s="39">
        <v>43</v>
      </c>
      <c r="F76" s="39">
        <v>58</v>
      </c>
      <c r="G76" s="71">
        <v>14.967</v>
      </c>
      <c r="H76" s="40" t="s">
        <v>149</v>
      </c>
      <c r="I76" s="41" t="s">
        <v>153</v>
      </c>
      <c r="J76" s="39">
        <v>18</v>
      </c>
      <c r="K76" s="71">
        <v>58.986</v>
      </c>
      <c r="L76" s="75">
        <v>14107.817238540714</v>
      </c>
      <c r="M76" s="75">
        <v>5849.279065244923</v>
      </c>
      <c r="N76" s="75">
        <v>170.58</v>
      </c>
      <c r="O76" s="43">
        <f t="shared" si="6"/>
        <v>559.638864</v>
      </c>
      <c r="P76" s="45">
        <f t="shared" si="7"/>
        <v>-17589.947238540713</v>
      </c>
      <c r="Q76" s="45">
        <f t="shared" si="8"/>
        <v>-5849.279065244923</v>
      </c>
      <c r="S76" s="10"/>
    </row>
    <row r="77" spans="1:19" s="7" customFormat="1" ht="15.75" customHeight="1">
      <c r="A77" s="36">
        <v>71</v>
      </c>
      <c r="B77" s="37" t="s">
        <v>144</v>
      </c>
      <c r="C77" s="38" t="s">
        <v>97</v>
      </c>
      <c r="D77" s="40" t="s">
        <v>8</v>
      </c>
      <c r="E77" s="39">
        <v>43</v>
      </c>
      <c r="F77" s="39">
        <v>55</v>
      </c>
      <c r="G77" s="71">
        <v>37.785</v>
      </c>
      <c r="H77" s="40" t="s">
        <v>149</v>
      </c>
      <c r="I77" s="41" t="s">
        <v>153</v>
      </c>
      <c r="J77" s="39">
        <v>18</v>
      </c>
      <c r="K77" s="71">
        <v>24.443</v>
      </c>
      <c r="L77" s="75">
        <v>14653.39120910396</v>
      </c>
      <c r="M77" s="75">
        <v>967.3302621688308</v>
      </c>
      <c r="N77" s="75">
        <v>176.417</v>
      </c>
      <c r="O77" s="43">
        <f t="shared" si="6"/>
        <v>578.7888936</v>
      </c>
      <c r="P77" s="45">
        <f t="shared" si="7"/>
        <v>-18135.52120910396</v>
      </c>
      <c r="Q77" s="45">
        <f t="shared" si="8"/>
        <v>-967.3302621688308</v>
      </c>
      <c r="S77" s="10"/>
    </row>
    <row r="78" spans="1:19" s="7" customFormat="1" ht="15.75" customHeight="1">
      <c r="A78" s="36">
        <v>72</v>
      </c>
      <c r="B78" s="37" t="s">
        <v>146</v>
      </c>
      <c r="C78" s="38" t="s">
        <v>98</v>
      </c>
      <c r="D78" s="40" t="s">
        <v>8</v>
      </c>
      <c r="E78" s="39">
        <v>43</v>
      </c>
      <c r="F78" s="39">
        <v>56</v>
      </c>
      <c r="G78" s="71">
        <v>26.307</v>
      </c>
      <c r="H78" s="40" t="s">
        <v>149</v>
      </c>
      <c r="I78" s="41" t="s">
        <v>153</v>
      </c>
      <c r="J78" s="39">
        <v>22</v>
      </c>
      <c r="K78" s="71">
        <v>27.174</v>
      </c>
      <c r="L78" s="75">
        <v>9314.853601479435</v>
      </c>
      <c r="M78" s="75">
        <v>2715.1602535549705</v>
      </c>
      <c r="N78" s="75">
        <v>133.101</v>
      </c>
      <c r="O78" s="43">
        <f>$N78*3.2808</f>
        <v>436.67776080000004</v>
      </c>
      <c r="P78" s="45">
        <f>IF(L78&lt;&gt;"",-L78-$C$2,"")</f>
        <v>-12796.983601479435</v>
      </c>
      <c r="Q78" s="45">
        <f t="shared" si="8"/>
        <v>-2715.1602535549705</v>
      </c>
      <c r="S78" s="10"/>
    </row>
    <row r="79" spans="1:19" s="7" customFormat="1" ht="15.75" customHeight="1">
      <c r="A79" s="36">
        <v>73</v>
      </c>
      <c r="B79" s="37" t="s">
        <v>147</v>
      </c>
      <c r="C79" s="38" t="s">
        <v>99</v>
      </c>
      <c r="D79" s="40" t="s">
        <v>8</v>
      </c>
      <c r="E79" s="39">
        <v>43</v>
      </c>
      <c r="F79" s="39">
        <v>53</v>
      </c>
      <c r="G79" s="71">
        <v>25.567</v>
      </c>
      <c r="H79" s="40" t="s">
        <v>149</v>
      </c>
      <c r="I79" s="41" t="s">
        <v>153</v>
      </c>
      <c r="J79" s="39">
        <v>28</v>
      </c>
      <c r="K79" s="71">
        <v>6.756</v>
      </c>
      <c r="L79" s="75">
        <v>1481.9130923871444</v>
      </c>
      <c r="M79" s="75">
        <v>-2497.2592518418633</v>
      </c>
      <c r="N79" s="75">
        <v>133.289</v>
      </c>
      <c r="O79" s="43">
        <f>$N79*3.2808</f>
        <v>437.2945512</v>
      </c>
      <c r="P79" s="45">
        <f>IF(L79&lt;&gt;"",-L79-$C$2,"")</f>
        <v>-4964.0430923871445</v>
      </c>
      <c r="Q79" s="45">
        <f t="shared" si="8"/>
        <v>2497.2592518418633</v>
      </c>
      <c r="S79" s="10"/>
    </row>
    <row r="80" spans="1:19" s="7" customFormat="1" ht="15.75" customHeight="1">
      <c r="A80" s="36">
        <v>74</v>
      </c>
      <c r="B80" s="37" t="s">
        <v>148</v>
      </c>
      <c r="C80" s="38" t="s">
        <v>100</v>
      </c>
      <c r="D80" s="40" t="s">
        <v>8</v>
      </c>
      <c r="E80" s="39">
        <v>43</v>
      </c>
      <c r="F80" s="39">
        <v>54</v>
      </c>
      <c r="G80" s="71">
        <v>16.417</v>
      </c>
      <c r="H80" s="40" t="s">
        <v>149</v>
      </c>
      <c r="I80" s="41" t="s">
        <v>153</v>
      </c>
      <c r="J80" s="39">
        <v>28</v>
      </c>
      <c r="K80" s="71">
        <v>1.695</v>
      </c>
      <c r="L80" s="75">
        <v>1670.1614599279703</v>
      </c>
      <c r="M80" s="75">
        <v>-935.0271225722178</v>
      </c>
      <c r="N80" s="75">
        <v>100.579</v>
      </c>
      <c r="O80" s="43">
        <f>$N80*3.2808</f>
        <v>329.9795832</v>
      </c>
      <c r="P80" s="45">
        <f>IF(L80&lt;&gt;"",-L80-$C$2,"")</f>
        <v>-5152.29145992797</v>
      </c>
      <c r="Q80" s="45">
        <f t="shared" si="8"/>
        <v>935.0271225722178</v>
      </c>
      <c r="S80" s="10"/>
    </row>
    <row r="81" spans="1:19" s="7" customFormat="1" ht="15.75" customHeight="1">
      <c r="A81" s="36">
        <v>75</v>
      </c>
      <c r="B81" s="37" t="s">
        <v>144</v>
      </c>
      <c r="C81" s="38" t="s">
        <v>101</v>
      </c>
      <c r="D81" s="40" t="s">
        <v>8</v>
      </c>
      <c r="E81" s="39">
        <v>43</v>
      </c>
      <c r="F81" s="39">
        <v>52</v>
      </c>
      <c r="G81" s="71">
        <v>27.732</v>
      </c>
      <c r="H81" s="40" t="s">
        <v>149</v>
      </c>
      <c r="I81" s="41" t="s">
        <v>153</v>
      </c>
      <c r="J81" s="39">
        <v>27</v>
      </c>
      <c r="K81" s="71">
        <v>46.769</v>
      </c>
      <c r="L81" s="75">
        <v>1841.820429179976</v>
      </c>
      <c r="M81" s="75">
        <v>-4301.666415447089</v>
      </c>
      <c r="N81" s="75">
        <v>141.732</v>
      </c>
      <c r="O81" s="43">
        <f>$N81*3.2808</f>
        <v>464.99434560000003</v>
      </c>
      <c r="P81" s="45">
        <f>IF(L81&lt;&gt;"",-L81-$C$2,"")</f>
        <v>-5323.950429179976</v>
      </c>
      <c r="Q81" s="45">
        <f t="shared" si="8"/>
        <v>4301.666415447089</v>
      </c>
      <c r="S81" s="10"/>
    </row>
    <row r="82" spans="1:19" s="7" customFormat="1" ht="15.75" customHeight="1">
      <c r="A82" s="36">
        <v>76</v>
      </c>
      <c r="B82" s="37" t="s">
        <v>144</v>
      </c>
      <c r="C82" s="38" t="s">
        <v>102</v>
      </c>
      <c r="D82" s="40" t="s">
        <v>8</v>
      </c>
      <c r="E82" s="39">
        <v>43</v>
      </c>
      <c r="F82" s="39">
        <v>50</v>
      </c>
      <c r="G82" s="71">
        <v>41.436</v>
      </c>
      <c r="H82" s="40" t="s">
        <v>149</v>
      </c>
      <c r="I82" s="41" t="s">
        <v>153</v>
      </c>
      <c r="J82" s="39">
        <v>23</v>
      </c>
      <c r="K82" s="71">
        <v>38.097</v>
      </c>
      <c r="L82" s="75">
        <v>7232.770974210836</v>
      </c>
      <c r="M82" s="75">
        <v>-7843.0660672942695</v>
      </c>
      <c r="N82" s="75">
        <v>190.343</v>
      </c>
      <c r="O82" s="43">
        <f>$N82*3.2808</f>
        <v>624.4773144</v>
      </c>
      <c r="P82" s="45">
        <f>IF(L82&lt;&gt;"",-L82-$C$2,"")</f>
        <v>-10714.900974210836</v>
      </c>
      <c r="Q82" s="45">
        <f t="shared" si="8"/>
        <v>7843.0660672942695</v>
      </c>
      <c r="S82" s="10"/>
    </row>
    <row r="83" spans="1:19" ht="12.75">
      <c r="A83" s="8"/>
      <c r="B83" s="4"/>
      <c r="S83" s="11"/>
    </row>
    <row r="84" spans="1:19" ht="12.75">
      <c r="A84" s="8"/>
      <c r="B84" s="4"/>
      <c r="S84" s="11"/>
    </row>
    <row r="85" spans="1:19" ht="12.75">
      <c r="A85" s="8"/>
      <c r="B85" s="4"/>
      <c r="S85" s="11"/>
    </row>
    <row r="86" spans="1:19" ht="12.75">
      <c r="A86" s="8"/>
      <c r="B86" s="4"/>
      <c r="S86" s="11"/>
    </row>
    <row r="87" spans="2:19" ht="12.75">
      <c r="B87" s="4"/>
      <c r="S87" s="11"/>
    </row>
    <row r="88" spans="2:19" ht="12.75">
      <c r="B88" s="4"/>
      <c r="S88" s="11"/>
    </row>
    <row r="89" spans="2:19" ht="12.75">
      <c r="B89" s="4"/>
      <c r="S89" s="11"/>
    </row>
    <row r="90" spans="2:19" ht="12.75">
      <c r="B90" s="4"/>
      <c r="S90" s="11"/>
    </row>
    <row r="91" spans="2:19" ht="12.75">
      <c r="B91" s="4"/>
      <c r="S91" s="11"/>
    </row>
    <row r="92" spans="2:19" ht="12.75">
      <c r="B92" s="4"/>
      <c r="S92" s="11"/>
    </row>
    <row r="93" spans="2:19" ht="12.75">
      <c r="B93" s="4"/>
      <c r="S93" s="11"/>
    </row>
    <row r="94" spans="2:19" ht="12.75">
      <c r="B94" s="4"/>
      <c r="S94" s="11"/>
    </row>
    <row r="95" spans="2:19" ht="12.75">
      <c r="B95" s="4"/>
      <c r="S95" s="11"/>
    </row>
    <row r="96" spans="2:19" ht="12.75">
      <c r="B96" s="4"/>
      <c r="S96" s="11"/>
    </row>
    <row r="97" spans="2:19" ht="12.75">
      <c r="B97" s="4"/>
      <c r="S97" s="11"/>
    </row>
    <row r="98" spans="2:19" ht="12.75">
      <c r="B98" s="4"/>
      <c r="S98" s="11"/>
    </row>
    <row r="99" spans="2:19" ht="12.75">
      <c r="B99" s="4"/>
      <c r="S99" s="11"/>
    </row>
    <row r="100" spans="2:19" ht="12.75">
      <c r="B100" s="4"/>
      <c r="S100" s="11"/>
    </row>
    <row r="101" spans="2:19" ht="12.75">
      <c r="B101" s="4"/>
      <c r="S101" s="11"/>
    </row>
    <row r="102" spans="2:19" ht="12.75">
      <c r="B102" s="4"/>
      <c r="S102" s="11"/>
    </row>
    <row r="103" spans="2:19" ht="12.75">
      <c r="B103" s="4"/>
      <c r="S103" s="11"/>
    </row>
    <row r="104" ht="12.75">
      <c r="S104" s="11"/>
    </row>
    <row r="105" ht="12.75">
      <c r="S105" s="11"/>
    </row>
    <row r="106" ht="12.75">
      <c r="S106" s="11"/>
    </row>
    <row r="107" ht="12.75">
      <c r="S107" s="11"/>
    </row>
    <row r="108" ht="12.75">
      <c r="S108" s="11"/>
    </row>
    <row r="109" ht="12.75">
      <c r="S109" s="11"/>
    </row>
    <row r="110" ht="12.75">
      <c r="S110" s="11"/>
    </row>
    <row r="111" ht="12.75">
      <c r="S111" s="11"/>
    </row>
    <row r="112" ht="12.75">
      <c r="S112" s="11"/>
    </row>
    <row r="113" ht="12.75">
      <c r="S113" s="11"/>
    </row>
    <row r="114" ht="12.75">
      <c r="S114" s="11"/>
    </row>
    <row r="115" ht="12.75">
      <c r="S115" s="11"/>
    </row>
  </sheetData>
  <sheetProtection/>
  <mergeCells count="9">
    <mergeCell ref="P4:Q4"/>
    <mergeCell ref="N4:O4"/>
    <mergeCell ref="A4:A5"/>
    <mergeCell ref="B4:B5"/>
    <mergeCell ref="C4:C5"/>
    <mergeCell ref="D5:G5"/>
    <mergeCell ref="H5:K5"/>
    <mergeCell ref="D4:K4"/>
    <mergeCell ref="L4:M4"/>
  </mergeCells>
  <conditionalFormatting sqref="B64:C82 L64:N82 D7:K82 A7:A82 O7:Q82">
    <cfRule type="expression" priority="1" dxfId="0" stopIfTrue="1">
      <formula>N(#REF!)&gt;=1</formula>
    </cfRule>
  </conditionalFormatting>
  <conditionalFormatting sqref="B7:C63 L7:N63">
    <cfRule type="expression" priority="2" dxfId="0" stopIfTrue="1">
      <formula>N($Y7)&gt;=1</formula>
    </cfRule>
  </conditionalFormatting>
  <printOptions/>
  <pageMargins left="0.7874015748031497" right="0.6299212598425197" top="0.984251968503937" bottom="0.984251968503937" header="0.5118110236220472" footer="0.5118110236220472"/>
  <pageSetup horizontalDpi="300" verticalDpi="300" orientation="landscape" paperSize="9" scale="62" r:id="rId1"/>
  <headerFooter alignWithMargins="0">
    <oddHeader>&amp;LLFBM V1.3 19/06/2019 suppr BM906&amp;C&amp;"Arial,Gras"&amp;12FICHIER OBSTACLES 
issu de : 28 GG ED2 NOVEMBRE 2016 actualisé 2018&amp;RPage 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17"/>
  <sheetViews>
    <sheetView zoomScalePageLayoutView="0" workbookViewId="0" topLeftCell="A1">
      <selection activeCell="S73" sqref="S73"/>
    </sheetView>
  </sheetViews>
  <sheetFormatPr defaultColWidth="11.421875" defaultRowHeight="12.75"/>
  <cols>
    <col min="1" max="1" width="4.140625" style="20" bestFit="1" customWidth="1"/>
    <col min="2" max="2" width="4.7109375" style="20" bestFit="1" customWidth="1"/>
    <col min="3" max="3" width="3.28125" style="20" bestFit="1" customWidth="1"/>
    <col min="4" max="4" width="10.8515625" style="20" customWidth="1"/>
    <col min="5" max="5" width="4.57421875" style="20" bestFit="1" customWidth="1"/>
    <col min="6" max="6" width="2.00390625" style="20" bestFit="1" customWidth="1"/>
    <col min="7" max="7" width="3.00390625" style="20" bestFit="1" customWidth="1"/>
    <col min="8" max="8" width="7.00390625" style="20" bestFit="1" customWidth="1"/>
    <col min="9" max="9" width="11.421875" style="20" customWidth="1"/>
    <col min="10" max="10" width="11.140625" style="29" customWidth="1"/>
    <col min="11" max="11" width="28.57421875" style="29" customWidth="1"/>
    <col min="12" max="12" width="12.140625" style="34" bestFit="1" customWidth="1"/>
    <col min="13" max="13" width="11.57421875" style="34" bestFit="1" customWidth="1"/>
    <col min="14" max="16" width="11.57421875" style="29" customWidth="1"/>
    <col min="17" max="17" width="13.00390625" style="29" bestFit="1" customWidth="1"/>
  </cols>
  <sheetData>
    <row r="1" spans="1:17" ht="12.75">
      <c r="A1" s="28" t="s">
        <v>20</v>
      </c>
      <c r="B1" s="28" t="s">
        <v>14</v>
      </c>
      <c r="C1" s="27" t="s">
        <v>15</v>
      </c>
      <c r="D1" s="27" t="s">
        <v>22</v>
      </c>
      <c r="E1" s="28" t="s">
        <v>23</v>
      </c>
      <c r="F1" s="28" t="s">
        <v>14</v>
      </c>
      <c r="G1" s="27" t="s">
        <v>15</v>
      </c>
      <c r="H1" s="27" t="s">
        <v>22</v>
      </c>
      <c r="I1" s="23"/>
      <c r="J1" s="29" t="s">
        <v>0</v>
      </c>
      <c r="K1" s="29" t="s">
        <v>21</v>
      </c>
      <c r="L1" s="34" t="s">
        <v>24</v>
      </c>
      <c r="M1" s="34" t="s">
        <v>25</v>
      </c>
      <c r="N1" s="34"/>
      <c r="O1" s="34"/>
      <c r="P1" s="34"/>
      <c r="Q1" s="33" t="s">
        <v>26</v>
      </c>
    </row>
    <row r="2" spans="1:17" ht="12.75">
      <c r="A2" s="19" t="s">
        <v>8</v>
      </c>
      <c r="B2" s="24">
        <f>tableau!E7</f>
        <v>43</v>
      </c>
      <c r="C2" s="26">
        <f>tableau!F7</f>
        <v>54</v>
      </c>
      <c r="D2" s="25">
        <f>tableau!G7</f>
        <v>44.0693</v>
      </c>
      <c r="E2" s="19" t="s">
        <v>149</v>
      </c>
      <c r="F2" s="21" t="str">
        <f>tableau!I7</f>
        <v>0</v>
      </c>
      <c r="G2" s="21">
        <f>tableau!J7</f>
        <v>29</v>
      </c>
      <c r="H2" s="22">
        <f>tableau!K7</f>
        <v>18.4754</v>
      </c>
      <c r="J2" s="29" t="str">
        <f>tableau!C7</f>
        <v>BM100</v>
      </c>
      <c r="K2" s="29" t="str">
        <f>tableau!B7</f>
        <v>SEUIL 27</v>
      </c>
      <c r="L2" s="35">
        <f aca="true" t="shared" si="0" ref="L2:L21">IF((A2="N"),1,-1)*(B2+C2/60+D2/3600)</f>
        <v>43.91224147222222</v>
      </c>
      <c r="M2" s="35">
        <f aca="true" t="shared" si="1" ref="M2:M21">IF((E2="E"),1,-1)*(F2+G2/60+H2/3600)</f>
        <v>-0.4884653888888889</v>
      </c>
      <c r="N2" s="30"/>
      <c r="O2" s="30"/>
      <c r="P2" s="30"/>
      <c r="Q2" s="29">
        <f>tableau!N7</f>
        <v>60.024</v>
      </c>
    </row>
    <row r="3" spans="1:17" ht="12.75">
      <c r="A3" s="19" t="s">
        <v>8</v>
      </c>
      <c r="B3" s="24">
        <f>tableau!E8</f>
        <v>43</v>
      </c>
      <c r="C3" s="26">
        <f>tableau!F8</f>
        <v>54</v>
      </c>
      <c r="D3" s="25">
        <f>tableau!G8</f>
        <v>38.5898</v>
      </c>
      <c r="E3" s="19" t="s">
        <v>149</v>
      </c>
      <c r="F3" s="21" t="str">
        <f>tableau!I8</f>
        <v>0</v>
      </c>
      <c r="G3" s="21">
        <f>tableau!J8</f>
        <v>31</v>
      </c>
      <c r="H3" s="22">
        <f>tableau!K8</f>
        <v>54.3513</v>
      </c>
      <c r="J3" s="29" t="str">
        <f>tableau!C8</f>
        <v>BM105</v>
      </c>
      <c r="K3" s="29" t="str">
        <f>tableau!B8</f>
        <v>SEUIL 09 ET EXTRÉMITÉ 27</v>
      </c>
      <c r="L3" s="35">
        <f t="shared" si="0"/>
        <v>43.910719388888886</v>
      </c>
      <c r="M3" s="35">
        <f t="shared" si="1"/>
        <v>-0.53176425</v>
      </c>
      <c r="N3" s="30"/>
      <c r="O3" s="30"/>
      <c r="P3" s="30"/>
      <c r="Q3" s="29">
        <f>tableau!N8</f>
        <v>49.892</v>
      </c>
    </row>
    <row r="4" spans="1:17" ht="12.75">
      <c r="A4" s="19" t="s">
        <v>8</v>
      </c>
      <c r="B4" s="24">
        <f>tableau!E9</f>
        <v>43</v>
      </c>
      <c r="C4" s="26">
        <f>tableau!F9</f>
        <v>54</v>
      </c>
      <c r="D4" s="25">
        <f>tableau!G9</f>
        <v>44.261</v>
      </c>
      <c r="E4" s="19" t="s">
        <v>149</v>
      </c>
      <c r="F4" s="21" t="str">
        <f>tableau!I9</f>
        <v>0</v>
      </c>
      <c r="G4" s="21">
        <f>tableau!J9</f>
        <v>29</v>
      </c>
      <c r="H4" s="22">
        <f>tableau!K9</f>
        <v>12.9593</v>
      </c>
      <c r="J4" s="29" t="str">
        <f>tableau!C9</f>
        <v>BM106</v>
      </c>
      <c r="K4" s="29" t="str">
        <f>tableau!B9</f>
        <v>EXTRÉMITÉ 09</v>
      </c>
      <c r="L4" s="35">
        <f t="shared" si="0"/>
        <v>43.91229472222222</v>
      </c>
      <c r="M4" s="35">
        <f t="shared" si="1"/>
        <v>-0.4869331388888889</v>
      </c>
      <c r="N4" s="30"/>
      <c r="O4" s="30"/>
      <c r="P4" s="30"/>
      <c r="Q4" s="29">
        <f>tableau!N9</f>
        <v>59.281</v>
      </c>
    </row>
    <row r="5" spans="1:17" ht="12.75">
      <c r="A5" s="19" t="s">
        <v>8</v>
      </c>
      <c r="B5" s="24">
        <f>tableau!E10</f>
        <v>43</v>
      </c>
      <c r="C5" s="26">
        <f>tableau!F10</f>
        <v>54</v>
      </c>
      <c r="D5" s="25">
        <f>tableau!G10</f>
        <v>37.452</v>
      </c>
      <c r="E5" s="19" t="s">
        <v>149</v>
      </c>
      <c r="F5" s="21" t="str">
        <f>tableau!I10</f>
        <v>0</v>
      </c>
      <c r="G5" s="21">
        <f>tableau!J10</f>
        <v>32</v>
      </c>
      <c r="H5" s="22">
        <f>tableau!K10</f>
        <v>26.475</v>
      </c>
      <c r="J5" s="29" t="str">
        <f>tableau!C10</f>
        <v>BM200-1</v>
      </c>
      <c r="K5" s="29" t="str">
        <f>tableau!B10</f>
        <v>LOCALIZER</v>
      </c>
      <c r="L5" s="35">
        <f t="shared" si="0"/>
        <v>43.910403333333335</v>
      </c>
      <c r="M5" s="35">
        <f t="shared" si="1"/>
        <v>-0.5406875</v>
      </c>
      <c r="N5" s="30"/>
      <c r="O5" s="30"/>
      <c r="P5" s="30"/>
      <c r="Q5" s="29">
        <f>tableau!N10</f>
        <v>51.437</v>
      </c>
    </row>
    <row r="6" spans="1:17" ht="12.75">
      <c r="A6" s="19" t="s">
        <v>8</v>
      </c>
      <c r="B6" s="24">
        <f>tableau!E11</f>
        <v>43</v>
      </c>
      <c r="C6" s="26">
        <f>tableau!F11</f>
        <v>54</v>
      </c>
      <c r="D6" s="25">
        <f>tableau!G11</f>
        <v>38.705</v>
      </c>
      <c r="E6" s="19" t="s">
        <v>149</v>
      </c>
      <c r="F6" s="21" t="str">
        <f>tableau!I11</f>
        <v>0</v>
      </c>
      <c r="G6" s="21">
        <f>tableau!J11</f>
        <v>29</v>
      </c>
      <c r="H6" s="22">
        <f>tableau!K11</f>
        <v>30.597</v>
      </c>
      <c r="J6" s="29" t="str">
        <f>tableau!C11</f>
        <v>BM203-1</v>
      </c>
      <c r="K6" s="29" t="str">
        <f>tableau!B11</f>
        <v>GLIDE</v>
      </c>
      <c r="L6" s="35">
        <f t="shared" si="0"/>
        <v>43.91075138888889</v>
      </c>
      <c r="M6" s="35">
        <f t="shared" si="1"/>
        <v>-0.4918325</v>
      </c>
      <c r="N6" s="30"/>
      <c r="O6" s="30"/>
      <c r="P6" s="30"/>
      <c r="Q6" s="29">
        <f>tableau!N11</f>
        <v>75.011</v>
      </c>
    </row>
    <row r="7" spans="1:17" ht="12.75">
      <c r="A7" s="19" t="s">
        <v>8</v>
      </c>
      <c r="B7" s="24">
        <f>tableau!E12</f>
        <v>43</v>
      </c>
      <c r="C7" s="26">
        <f>tableau!F12</f>
        <v>54</v>
      </c>
      <c r="D7" s="25">
        <f>tableau!G12</f>
        <v>45.71</v>
      </c>
      <c r="E7" s="19" t="s">
        <v>149</v>
      </c>
      <c r="F7" s="21" t="str">
        <f>tableau!I12</f>
        <v>0</v>
      </c>
      <c r="G7" s="21">
        <f>tableau!J12</f>
        <v>28</v>
      </c>
      <c r="H7" s="22">
        <f>tableau!K12</f>
        <v>31.102</v>
      </c>
      <c r="J7" s="29" t="str">
        <f>tableau!C12</f>
        <v>BM208-1</v>
      </c>
      <c r="K7" s="29" t="str">
        <f>tableau!B12</f>
        <v>MIDDLE MARKER ILS</v>
      </c>
      <c r="L7" s="35">
        <f t="shared" si="0"/>
        <v>43.91269722222222</v>
      </c>
      <c r="M7" s="35">
        <f t="shared" si="1"/>
        <v>-0.4753061111111111</v>
      </c>
      <c r="N7" s="30"/>
      <c r="O7" s="30"/>
      <c r="P7" s="30"/>
      <c r="Q7" s="29">
        <f>tableau!N12</f>
        <v>45.561</v>
      </c>
    </row>
    <row r="8" spans="1:17" ht="12.75">
      <c r="A8" s="19" t="s">
        <v>8</v>
      </c>
      <c r="B8" s="24">
        <f>tableau!E13</f>
        <v>43</v>
      </c>
      <c r="C8" s="26">
        <f>tableau!F13</f>
        <v>54</v>
      </c>
      <c r="D8" s="25">
        <f>tableau!G13</f>
        <v>59.881</v>
      </c>
      <c r="E8" s="19" t="s">
        <v>149</v>
      </c>
      <c r="F8" s="21" t="str">
        <f>tableau!I13</f>
        <v>0</v>
      </c>
      <c r="G8" s="21">
        <f>tableau!J13</f>
        <v>22</v>
      </c>
      <c r="H8" s="22">
        <f>tableau!K13</f>
        <v>50.043</v>
      </c>
      <c r="J8" s="29" t="str">
        <f>tableau!C13</f>
        <v>BM209-1</v>
      </c>
      <c r="K8" s="29" t="str">
        <f>tableau!B13</f>
        <v>OUTER MARKER ILS</v>
      </c>
      <c r="L8" s="35">
        <f t="shared" si="0"/>
        <v>43.91663361111111</v>
      </c>
      <c r="M8" s="35">
        <f t="shared" si="1"/>
        <v>-0.38056749999999995</v>
      </c>
      <c r="N8" s="30"/>
      <c r="O8" s="30"/>
      <c r="P8" s="30"/>
      <c r="Q8" s="29">
        <f>tableau!N13</f>
        <v>76.483</v>
      </c>
    </row>
    <row r="9" spans="1:17" ht="12.75">
      <c r="A9" s="19" t="s">
        <v>8</v>
      </c>
      <c r="B9" s="24">
        <f>tableau!E14</f>
        <v>43</v>
      </c>
      <c r="C9" s="26">
        <f>tableau!F14</f>
        <v>54</v>
      </c>
      <c r="D9" s="25">
        <f>tableau!G14</f>
        <v>38.544</v>
      </c>
      <c r="E9" s="19" t="s">
        <v>149</v>
      </c>
      <c r="F9" s="21" t="str">
        <f>tableau!I14</f>
        <v>0</v>
      </c>
      <c r="G9" s="21">
        <f>tableau!J14</f>
        <v>29</v>
      </c>
      <c r="H9" s="22">
        <f>tableau!K14</f>
        <v>41.814</v>
      </c>
      <c r="J9" s="29" t="str">
        <f>tableau!C14</f>
        <v>BM300</v>
      </c>
      <c r="K9" s="29" t="str">
        <f>tableau!B14</f>
        <v>VOR-DME</v>
      </c>
      <c r="L9" s="35">
        <f t="shared" si="0"/>
        <v>43.91070666666666</v>
      </c>
      <c r="M9" s="35">
        <f t="shared" si="1"/>
        <v>-0.4949483333333333</v>
      </c>
      <c r="N9" s="30"/>
      <c r="O9" s="30"/>
      <c r="P9" s="30"/>
      <c r="Q9" s="29">
        <f>tableau!N14</f>
        <v>67.98</v>
      </c>
    </row>
    <row r="10" spans="1:17" ht="12.75">
      <c r="A10" s="19" t="s">
        <v>8</v>
      </c>
      <c r="B10" s="24">
        <f>tableau!E15</f>
        <v>43</v>
      </c>
      <c r="C10" s="26">
        <f>tableau!F15</f>
        <v>54</v>
      </c>
      <c r="D10" s="25">
        <f>tableau!G15</f>
        <v>35.81</v>
      </c>
      <c r="E10" s="19" t="s">
        <v>149</v>
      </c>
      <c r="F10" s="21" t="str">
        <f>tableau!I15</f>
        <v>0</v>
      </c>
      <c r="G10" s="21">
        <f>tableau!J15</f>
        <v>30</v>
      </c>
      <c r="H10" s="22">
        <f>tableau!K15</f>
        <v>15.766</v>
      </c>
      <c r="J10" s="29" t="str">
        <f>tableau!C15</f>
        <v>BM330-1</v>
      </c>
      <c r="K10" s="29" t="str">
        <f>tableau!B15</f>
        <v>TACAN</v>
      </c>
      <c r="L10" s="35">
        <f t="shared" si="0"/>
        <v>43.90994722222222</v>
      </c>
      <c r="M10" s="35">
        <f t="shared" si="1"/>
        <v>-0.5043794444444445</v>
      </c>
      <c r="N10" s="30"/>
      <c r="O10" s="30"/>
      <c r="P10" s="30"/>
      <c r="Q10" s="29">
        <f>tableau!N15</f>
        <v>72.998</v>
      </c>
    </row>
    <row r="11" spans="1:17" ht="12.75">
      <c r="A11" s="19" t="s">
        <v>8</v>
      </c>
      <c r="B11" s="24">
        <f>tableau!E16</f>
        <v>43</v>
      </c>
      <c r="C11" s="26">
        <f>tableau!F16</f>
        <v>54</v>
      </c>
      <c r="D11" s="25">
        <f>tableau!G16</f>
        <v>37.275</v>
      </c>
      <c r="E11" s="19" t="s">
        <v>149</v>
      </c>
      <c r="F11" s="21" t="str">
        <f>tableau!I16</f>
        <v>0</v>
      </c>
      <c r="G11" s="21">
        <f>tableau!J16</f>
        <v>29</v>
      </c>
      <c r="H11" s="22">
        <f>tableau!K16</f>
        <v>31.773</v>
      </c>
      <c r="J11" s="29" t="str">
        <f>tableau!C16</f>
        <v>BM380</v>
      </c>
      <c r="K11" s="29" t="str">
        <f>tableau!B16</f>
        <v>ANTENNE GONIO.VHF</v>
      </c>
      <c r="L11" s="35">
        <f t="shared" si="0"/>
        <v>43.910354166666664</v>
      </c>
      <c r="M11" s="35">
        <f t="shared" si="1"/>
        <v>-0.49215916666666665</v>
      </c>
      <c r="N11" s="30"/>
      <c r="O11" s="30"/>
      <c r="P11" s="30"/>
      <c r="Q11" s="29">
        <f>tableau!N16</f>
        <v>65.044</v>
      </c>
    </row>
    <row r="12" spans="1:17" ht="12.75">
      <c r="A12" s="19" t="s">
        <v>8</v>
      </c>
      <c r="B12" s="24">
        <f>tableau!E17</f>
        <v>43</v>
      </c>
      <c r="C12" s="26">
        <f>tableau!F17</f>
        <v>54</v>
      </c>
      <c r="D12" s="25">
        <f>tableau!G17</f>
        <v>37.038</v>
      </c>
      <c r="E12" s="19" t="s">
        <v>149</v>
      </c>
      <c r="F12" s="21" t="str">
        <f>tableau!I17</f>
        <v>0</v>
      </c>
      <c r="G12" s="21">
        <f>tableau!J17</f>
        <v>29</v>
      </c>
      <c r="H12" s="22">
        <f>tableau!K17</f>
        <v>33.368</v>
      </c>
      <c r="J12" s="29" t="str">
        <f>tableau!C17</f>
        <v>BM381</v>
      </c>
      <c r="K12" s="29" t="str">
        <f>tableau!B17</f>
        <v>ANTENNE GONIO.UHF</v>
      </c>
      <c r="L12" s="35">
        <f t="shared" si="0"/>
        <v>43.910288333333334</v>
      </c>
      <c r="M12" s="35">
        <f t="shared" si="1"/>
        <v>-0.4926022222222222</v>
      </c>
      <c r="N12" s="30"/>
      <c r="O12" s="30"/>
      <c r="P12" s="30"/>
      <c r="Q12" s="29">
        <f>tableau!N17</f>
        <v>64.025</v>
      </c>
    </row>
    <row r="13" spans="1:17" ht="12.75">
      <c r="A13" s="19" t="s">
        <v>8</v>
      </c>
      <c r="B13" s="24">
        <f>tableau!E18</f>
        <v>43</v>
      </c>
      <c r="C13" s="26">
        <f>tableau!F18</f>
        <v>54</v>
      </c>
      <c r="D13" s="25">
        <f>tableau!G18</f>
        <v>36.986</v>
      </c>
      <c r="E13" s="19" t="s">
        <v>149</v>
      </c>
      <c r="F13" s="21" t="str">
        <f>tableau!I18</f>
        <v>0</v>
      </c>
      <c r="G13" s="21">
        <f>tableau!J18</f>
        <v>29</v>
      </c>
      <c r="H13" s="22">
        <f>tableau!K18</f>
        <v>30.881</v>
      </c>
      <c r="J13" s="29" t="str">
        <f>tableau!C18</f>
        <v>BM382</v>
      </c>
      <c r="K13" s="29" t="str">
        <f>tableau!B18</f>
        <v>ANTENNE GONIO.NG</v>
      </c>
      <c r="L13" s="35">
        <f t="shared" si="0"/>
        <v>43.91027388888889</v>
      </c>
      <c r="M13" s="35">
        <f t="shared" si="1"/>
        <v>-0.4919113888888889</v>
      </c>
      <c r="N13" s="30"/>
      <c r="O13" s="30"/>
      <c r="P13" s="30"/>
      <c r="Q13" s="29">
        <f>tableau!N18</f>
        <v>72.504</v>
      </c>
    </row>
    <row r="14" spans="1:17" ht="12.75">
      <c r="A14" s="19" t="s">
        <v>8</v>
      </c>
      <c r="B14" s="24">
        <f>tableau!E19</f>
        <v>43</v>
      </c>
      <c r="C14" s="26">
        <f>tableau!F19</f>
        <v>55</v>
      </c>
      <c r="D14" s="25">
        <f>tableau!G19</f>
        <v>4.184</v>
      </c>
      <c r="E14" s="19" t="s">
        <v>149</v>
      </c>
      <c r="F14" s="21" t="str">
        <f>tableau!I19</f>
        <v>0</v>
      </c>
      <c r="G14" s="21">
        <f>tableau!J19</f>
        <v>29</v>
      </c>
      <c r="H14" s="22">
        <f>tableau!K19</f>
        <v>38.086</v>
      </c>
      <c r="J14" s="29" t="str">
        <f>tableau!C19</f>
        <v>BM400</v>
      </c>
      <c r="K14" s="29" t="str">
        <f>tableau!B19</f>
        <v>ANTENNE DZ</v>
      </c>
      <c r="L14" s="35">
        <f t="shared" si="0"/>
        <v>43.917828888888884</v>
      </c>
      <c r="M14" s="35">
        <f t="shared" si="1"/>
        <v>-0.49391277777777776</v>
      </c>
      <c r="N14" s="30"/>
      <c r="O14" s="30"/>
      <c r="P14" s="30"/>
      <c r="Q14" s="29">
        <f>tableau!N19</f>
        <v>96.094</v>
      </c>
    </row>
    <row r="15" spans="1:17" ht="12.75">
      <c r="A15" s="19" t="s">
        <v>8</v>
      </c>
      <c r="B15" s="24">
        <f>tableau!E20</f>
        <v>43</v>
      </c>
      <c r="C15" s="26">
        <f>tableau!F20</f>
        <v>55</v>
      </c>
      <c r="D15" s="25">
        <f>tableau!G20</f>
        <v>1.907</v>
      </c>
      <c r="E15" s="19" t="s">
        <v>149</v>
      </c>
      <c r="F15" s="21" t="str">
        <f>tableau!I20</f>
        <v>0</v>
      </c>
      <c r="G15" s="21">
        <f>tableau!J20</f>
        <v>29</v>
      </c>
      <c r="H15" s="22">
        <f>tableau!K20</f>
        <v>38.006</v>
      </c>
      <c r="J15" s="29" t="str">
        <f>tableau!C20</f>
        <v>BM401</v>
      </c>
      <c r="K15" s="29" t="str">
        <f>tableau!B20</f>
        <v>ANTENNE DZ</v>
      </c>
      <c r="L15" s="35">
        <f t="shared" si="0"/>
        <v>43.91719638888889</v>
      </c>
      <c r="M15" s="35">
        <f t="shared" si="1"/>
        <v>-0.49389055555555555</v>
      </c>
      <c r="N15" s="30"/>
      <c r="O15" s="30"/>
      <c r="P15" s="30"/>
      <c r="Q15" s="29">
        <f>tableau!N20</f>
        <v>96.266</v>
      </c>
    </row>
    <row r="16" spans="1:17" ht="12.75">
      <c r="A16" s="19" t="s">
        <v>8</v>
      </c>
      <c r="B16" s="24">
        <f>tableau!E21</f>
        <v>43</v>
      </c>
      <c r="C16" s="26">
        <f>tableau!F21</f>
        <v>55</v>
      </c>
      <c r="D16" s="25">
        <f>tableau!G21</f>
        <v>1.136</v>
      </c>
      <c r="E16" s="19" t="s">
        <v>149</v>
      </c>
      <c r="F16" s="21" t="str">
        <f>tableau!I21</f>
        <v>0</v>
      </c>
      <c r="G16" s="21">
        <f>tableau!J21</f>
        <v>29</v>
      </c>
      <c r="H16" s="22">
        <f>tableau!K21</f>
        <v>35.033</v>
      </c>
      <c r="J16" s="29" t="str">
        <f>tableau!C21</f>
        <v>BM402</v>
      </c>
      <c r="K16" s="29" t="str">
        <f>tableau!B21</f>
        <v>ANTENNE DZ</v>
      </c>
      <c r="L16" s="35">
        <f t="shared" si="0"/>
        <v>43.91698222222222</v>
      </c>
      <c r="M16" s="35">
        <f t="shared" si="1"/>
        <v>-0.49306472222222225</v>
      </c>
      <c r="N16" s="30"/>
      <c r="O16" s="30"/>
      <c r="P16" s="30"/>
      <c r="Q16" s="29">
        <f>tableau!N21</f>
        <v>96.025</v>
      </c>
    </row>
    <row r="17" spans="1:17" ht="12.75">
      <c r="A17" s="19" t="s">
        <v>8</v>
      </c>
      <c r="B17" s="24">
        <f>tableau!E22</f>
        <v>43</v>
      </c>
      <c r="C17" s="26">
        <f>tableau!F22</f>
        <v>55</v>
      </c>
      <c r="D17" s="25">
        <f>tableau!G22</f>
        <v>2.693</v>
      </c>
      <c r="E17" s="19" t="s">
        <v>149</v>
      </c>
      <c r="F17" s="21" t="str">
        <f>tableau!I22</f>
        <v>0</v>
      </c>
      <c r="G17" s="21">
        <f>tableau!J22</f>
        <v>29</v>
      </c>
      <c r="H17" s="22">
        <f>tableau!K22</f>
        <v>31.619</v>
      </c>
      <c r="J17" s="29" t="str">
        <f>tableau!C22</f>
        <v>BM403</v>
      </c>
      <c r="K17" s="29" t="str">
        <f>tableau!B22</f>
        <v>ANTENNE DZ</v>
      </c>
      <c r="L17" s="35">
        <f t="shared" si="0"/>
        <v>43.91741472222222</v>
      </c>
      <c r="M17" s="35">
        <f t="shared" si="1"/>
        <v>-0.49211638888888887</v>
      </c>
      <c r="N17" s="30"/>
      <c r="O17" s="30"/>
      <c r="P17" s="30"/>
      <c r="Q17" s="29">
        <f>tableau!N22</f>
        <v>95.665</v>
      </c>
    </row>
    <row r="18" spans="1:17" ht="12.75">
      <c r="A18" s="19" t="s">
        <v>8</v>
      </c>
      <c r="B18" s="24">
        <f>tableau!E23</f>
        <v>43</v>
      </c>
      <c r="C18" s="26">
        <f>tableau!F23</f>
        <v>55</v>
      </c>
      <c r="D18" s="25">
        <f>tableau!G23</f>
        <v>0.535</v>
      </c>
      <c r="E18" s="19" t="s">
        <v>149</v>
      </c>
      <c r="F18" s="21" t="str">
        <f>tableau!I23</f>
        <v>0</v>
      </c>
      <c r="G18" s="21">
        <f>tableau!J23</f>
        <v>29</v>
      </c>
      <c r="H18" s="22">
        <f>tableau!K23</f>
        <v>30.592</v>
      </c>
      <c r="J18" s="29" t="str">
        <f>tableau!C23</f>
        <v>BM404</v>
      </c>
      <c r="K18" s="29" t="str">
        <f>tableau!B23</f>
        <v>ANTENNE DZ</v>
      </c>
      <c r="L18" s="35">
        <f t="shared" si="0"/>
        <v>43.91681527777777</v>
      </c>
      <c r="M18" s="35">
        <f t="shared" si="1"/>
        <v>-0.4918311111111111</v>
      </c>
      <c r="N18" s="30"/>
      <c r="O18" s="30"/>
      <c r="P18" s="30"/>
      <c r="Q18" s="29">
        <f>tableau!N23</f>
        <v>95.72</v>
      </c>
    </row>
    <row r="19" spans="1:17" ht="12.75">
      <c r="A19" s="19" t="s">
        <v>8</v>
      </c>
      <c r="B19" s="24">
        <f>tableau!E24</f>
        <v>43</v>
      </c>
      <c r="C19" s="26">
        <f>tableau!F24</f>
        <v>55</v>
      </c>
      <c r="D19" s="25">
        <f>tableau!G24</f>
        <v>5.124</v>
      </c>
      <c r="E19" s="19" t="s">
        <v>149</v>
      </c>
      <c r="F19" s="21" t="str">
        <f>tableau!I24</f>
        <v>0</v>
      </c>
      <c r="G19" s="21">
        <f>tableau!J24</f>
        <v>29</v>
      </c>
      <c r="H19" s="22">
        <f>tableau!K24</f>
        <v>32.052</v>
      </c>
      <c r="J19" s="29" t="str">
        <f>tableau!C24</f>
        <v>BM405</v>
      </c>
      <c r="K19" s="29" t="str">
        <f>tableau!B24</f>
        <v>ANTENNE ÉMISSION</v>
      </c>
      <c r="L19" s="35">
        <f t="shared" si="0"/>
        <v>43.91809</v>
      </c>
      <c r="M19" s="35">
        <f t="shared" si="1"/>
        <v>-0.49223666666666666</v>
      </c>
      <c r="N19" s="30"/>
      <c r="O19" s="30"/>
      <c r="P19" s="30"/>
      <c r="Q19" s="29">
        <f>tableau!N24</f>
        <v>85.956</v>
      </c>
    </row>
    <row r="20" spans="1:17" ht="12.75">
      <c r="A20" s="19" t="s">
        <v>8</v>
      </c>
      <c r="B20" s="24">
        <f>tableau!E25</f>
        <v>43</v>
      </c>
      <c r="C20" s="26">
        <f>tableau!F25</f>
        <v>55</v>
      </c>
      <c r="D20" s="25">
        <f>tableau!G25</f>
        <v>4.651</v>
      </c>
      <c r="E20" s="19" t="s">
        <v>149</v>
      </c>
      <c r="F20" s="21" t="str">
        <f>tableau!I25</f>
        <v>0</v>
      </c>
      <c r="G20" s="21">
        <f>tableau!J25</f>
        <v>29</v>
      </c>
      <c r="H20" s="22">
        <f>tableau!K25</f>
        <v>31.434</v>
      </c>
      <c r="J20" s="29" t="str">
        <f>tableau!C25</f>
        <v>BM406</v>
      </c>
      <c r="K20" s="29" t="str">
        <f>tableau!B25</f>
        <v>ANTENNE ÉMISSION</v>
      </c>
      <c r="L20" s="35">
        <f t="shared" si="0"/>
        <v>43.91795861111111</v>
      </c>
      <c r="M20" s="35">
        <f t="shared" si="1"/>
        <v>-0.49206500000000003</v>
      </c>
      <c r="N20" s="30"/>
      <c r="O20" s="30"/>
      <c r="P20" s="30"/>
      <c r="Q20" s="29">
        <f>tableau!N25</f>
        <v>86.124</v>
      </c>
    </row>
    <row r="21" spans="1:17" ht="12.75">
      <c r="A21" s="19" t="s">
        <v>8</v>
      </c>
      <c r="B21" s="24">
        <f>tableau!E26</f>
        <v>43</v>
      </c>
      <c r="C21" s="26">
        <f>tableau!F26</f>
        <v>55</v>
      </c>
      <c r="D21" s="25">
        <f>tableau!G26</f>
        <v>4.036</v>
      </c>
      <c r="E21" s="19" t="s">
        <v>149</v>
      </c>
      <c r="F21" s="21" t="str">
        <f>tableau!I26</f>
        <v>0</v>
      </c>
      <c r="G21" s="21">
        <f>tableau!J26</f>
        <v>29</v>
      </c>
      <c r="H21" s="22">
        <f>tableau!K26</f>
        <v>31.155</v>
      </c>
      <c r="J21" s="29" t="str">
        <f>tableau!C26</f>
        <v>BM407</v>
      </c>
      <c r="K21" s="29" t="str">
        <f>tableau!B26</f>
        <v>ANTENNE ÉMISSION</v>
      </c>
      <c r="L21" s="35">
        <f t="shared" si="0"/>
        <v>43.917787777777775</v>
      </c>
      <c r="M21" s="35">
        <f t="shared" si="1"/>
        <v>-0.4919875</v>
      </c>
      <c r="N21" s="30"/>
      <c r="O21" s="30"/>
      <c r="P21" s="30"/>
      <c r="Q21" s="29">
        <f>tableau!N26</f>
        <v>82.804</v>
      </c>
    </row>
    <row r="22" spans="1:17" ht="12.75">
      <c r="A22" s="19" t="s">
        <v>8</v>
      </c>
      <c r="B22" s="24">
        <f>tableau!E27</f>
        <v>43</v>
      </c>
      <c r="C22" s="26">
        <f>tableau!F27</f>
        <v>55</v>
      </c>
      <c r="D22" s="25">
        <f>tableau!G27</f>
        <v>4.877</v>
      </c>
      <c r="E22" s="19" t="s">
        <v>149</v>
      </c>
      <c r="F22" s="21" t="str">
        <f>tableau!I27</f>
        <v>0</v>
      </c>
      <c r="G22" s="21">
        <f>tableau!J27</f>
        <v>29</v>
      </c>
      <c r="H22" s="22">
        <f>tableau!K27</f>
        <v>30.616</v>
      </c>
      <c r="J22" s="29" t="str">
        <f>tableau!C27</f>
        <v>BM408</v>
      </c>
      <c r="K22" s="29" t="str">
        <f>tableau!B27</f>
        <v>ANTENNE ÉMISSION</v>
      </c>
      <c r="L22" s="35">
        <f aca="true" t="shared" si="2" ref="L22:L70">IF((A22="N"),1,-1)*(B22+C22/60+D22/3600)</f>
        <v>43.91802138888889</v>
      </c>
      <c r="M22" s="35">
        <f aca="true" t="shared" si="3" ref="M22:M70">IF((E22="E"),1,-1)*(F22+G22/60+H22/3600)</f>
        <v>-0.49183777777777776</v>
      </c>
      <c r="N22" s="30"/>
      <c r="O22" s="30"/>
      <c r="P22" s="30"/>
      <c r="Q22" s="29">
        <f>tableau!N27</f>
        <v>84.094</v>
      </c>
    </row>
    <row r="23" spans="1:17" ht="12.75">
      <c r="A23" s="19" t="s">
        <v>8</v>
      </c>
      <c r="B23" s="24">
        <f>tableau!E28</f>
        <v>43</v>
      </c>
      <c r="C23" s="26">
        <f>tableau!F28</f>
        <v>55</v>
      </c>
      <c r="D23" s="25">
        <f>tableau!G28</f>
        <v>4.566</v>
      </c>
      <c r="E23" s="19" t="s">
        <v>149</v>
      </c>
      <c r="F23" s="21" t="str">
        <f>tableau!I28</f>
        <v>0</v>
      </c>
      <c r="G23" s="21">
        <f>tableau!J28</f>
        <v>29</v>
      </c>
      <c r="H23" s="22">
        <f>tableau!K28</f>
        <v>29.88</v>
      </c>
      <c r="J23" s="29" t="str">
        <f>tableau!C28</f>
        <v>BM409</v>
      </c>
      <c r="K23" s="29" t="str">
        <f>tableau!B28</f>
        <v>ANTENNE ÉMISSION</v>
      </c>
      <c r="L23" s="35">
        <f t="shared" si="2"/>
        <v>43.917935</v>
      </c>
      <c r="M23" s="35">
        <f t="shared" si="3"/>
        <v>-0.4916333333333333</v>
      </c>
      <c r="N23" s="30"/>
      <c r="O23" s="30"/>
      <c r="P23" s="30"/>
      <c r="Q23" s="29">
        <f>tableau!N28</f>
        <v>83.62</v>
      </c>
    </row>
    <row r="24" spans="1:17" ht="12.75">
      <c r="A24" s="19" t="s">
        <v>8</v>
      </c>
      <c r="B24" s="24">
        <f>tableau!E29</f>
        <v>43</v>
      </c>
      <c r="C24" s="26">
        <f>tableau!F29</f>
        <v>55</v>
      </c>
      <c r="D24" s="25">
        <f>tableau!G29</f>
        <v>3.889</v>
      </c>
      <c r="E24" s="19" t="s">
        <v>149</v>
      </c>
      <c r="F24" s="21" t="str">
        <f>tableau!I29</f>
        <v>0</v>
      </c>
      <c r="G24" s="21">
        <f>tableau!J29</f>
        <v>29</v>
      </c>
      <c r="H24" s="22">
        <f>tableau!K29</f>
        <v>29.764</v>
      </c>
      <c r="J24" s="29" t="str">
        <f>tableau!C29</f>
        <v>BM410</v>
      </c>
      <c r="K24" s="29" t="str">
        <f>tableau!B29</f>
        <v>ANTENNE ÉMISSION</v>
      </c>
      <c r="L24" s="35">
        <f t="shared" si="2"/>
        <v>43.917746944444445</v>
      </c>
      <c r="M24" s="35">
        <f t="shared" si="3"/>
        <v>-0.4916011111111111</v>
      </c>
      <c r="N24" s="30"/>
      <c r="O24" s="30"/>
      <c r="P24" s="30"/>
      <c r="Q24" s="29">
        <f>tableau!N29</f>
        <v>83.571</v>
      </c>
    </row>
    <row r="25" spans="1:17" ht="12.75">
      <c r="A25" s="19" t="s">
        <v>8</v>
      </c>
      <c r="B25" s="24">
        <f>tableau!E30</f>
        <v>43</v>
      </c>
      <c r="C25" s="26">
        <f>tableau!F30</f>
        <v>55</v>
      </c>
      <c r="D25" s="25">
        <f>tableau!G30</f>
        <v>4.305</v>
      </c>
      <c r="E25" s="19" t="s">
        <v>149</v>
      </c>
      <c r="F25" s="21" t="str">
        <f>tableau!I30</f>
        <v>0</v>
      </c>
      <c r="G25" s="21">
        <f>tableau!J30</f>
        <v>29</v>
      </c>
      <c r="H25" s="22">
        <f>tableau!K30</f>
        <v>29.142</v>
      </c>
      <c r="J25" s="29" t="str">
        <f>tableau!C30</f>
        <v>BM411</v>
      </c>
      <c r="K25" s="29" t="str">
        <f>tableau!B30</f>
        <v>ANTENNE ÉMISSION</v>
      </c>
      <c r="L25" s="35">
        <f t="shared" si="2"/>
        <v>43.9178625</v>
      </c>
      <c r="M25" s="35">
        <f t="shared" si="3"/>
        <v>-0.49142833333333336</v>
      </c>
      <c r="N25" s="30"/>
      <c r="O25" s="30"/>
      <c r="P25" s="30"/>
      <c r="Q25" s="29">
        <f>tableau!N30</f>
        <v>83.588</v>
      </c>
    </row>
    <row r="26" spans="1:17" ht="12.75">
      <c r="A26" s="19" t="s">
        <v>8</v>
      </c>
      <c r="B26" s="24">
        <f>tableau!E31</f>
        <v>43</v>
      </c>
      <c r="C26" s="26">
        <f>tableau!F31</f>
        <v>55</v>
      </c>
      <c r="D26" s="25">
        <f>tableau!G31</f>
        <v>4.71</v>
      </c>
      <c r="E26" s="19" t="s">
        <v>149</v>
      </c>
      <c r="F26" s="21" t="str">
        <f>tableau!I31</f>
        <v>0</v>
      </c>
      <c r="G26" s="21">
        <f>tableau!J31</f>
        <v>29</v>
      </c>
      <c r="H26" s="22">
        <f>tableau!K31</f>
        <v>28.471</v>
      </c>
      <c r="J26" s="29" t="str">
        <f>tableau!C31</f>
        <v>BM412</v>
      </c>
      <c r="K26" s="29" t="str">
        <f>tableau!B31</f>
        <v>ANTENNE ÉMISSION</v>
      </c>
      <c r="L26" s="35">
        <f t="shared" si="2"/>
        <v>43.917975</v>
      </c>
      <c r="M26" s="35">
        <f t="shared" si="3"/>
        <v>-0.49124194444444447</v>
      </c>
      <c r="N26" s="30"/>
      <c r="O26" s="30"/>
      <c r="P26" s="30"/>
      <c r="Q26" s="29">
        <f>tableau!N31</f>
        <v>83.343</v>
      </c>
    </row>
    <row r="27" spans="1:17" ht="12.75">
      <c r="A27" s="19" t="s">
        <v>8</v>
      </c>
      <c r="B27" s="24">
        <f>tableau!E32</f>
        <v>43</v>
      </c>
      <c r="C27" s="26">
        <f>tableau!F32</f>
        <v>55</v>
      </c>
      <c r="D27" s="25">
        <f>tableau!G32</f>
        <v>3.591</v>
      </c>
      <c r="E27" s="19" t="s">
        <v>149</v>
      </c>
      <c r="F27" s="21" t="str">
        <f>tableau!I32</f>
        <v>0</v>
      </c>
      <c r="G27" s="21">
        <f>tableau!J32</f>
        <v>29</v>
      </c>
      <c r="H27" s="22">
        <f>tableau!K32</f>
        <v>27.998</v>
      </c>
      <c r="J27" s="29" t="str">
        <f>tableau!C32</f>
        <v>BM413</v>
      </c>
      <c r="K27" s="29" t="str">
        <f>tableau!B32</f>
        <v>ANTENNE ÉMISSION</v>
      </c>
      <c r="L27" s="35">
        <f t="shared" si="2"/>
        <v>43.91766416666666</v>
      </c>
      <c r="M27" s="35">
        <f t="shared" si="3"/>
        <v>-0.49111055555555555</v>
      </c>
      <c r="N27" s="30"/>
      <c r="O27" s="30"/>
      <c r="P27" s="30"/>
      <c r="Q27" s="29">
        <f>tableau!N32</f>
        <v>84.244</v>
      </c>
    </row>
    <row r="28" spans="1:17" ht="12.75">
      <c r="A28" s="19" t="s">
        <v>8</v>
      </c>
      <c r="B28" s="24">
        <f>tableau!E33</f>
        <v>43</v>
      </c>
      <c r="C28" s="26">
        <f>tableau!F33</f>
        <v>55</v>
      </c>
      <c r="D28" s="25">
        <f>tableau!G33</f>
        <v>3.128</v>
      </c>
      <c r="E28" s="19" t="s">
        <v>149</v>
      </c>
      <c r="F28" s="21" t="str">
        <f>tableau!I33</f>
        <v>0</v>
      </c>
      <c r="G28" s="21">
        <f>tableau!J33</f>
        <v>29</v>
      </c>
      <c r="H28" s="22">
        <f>tableau!K33</f>
        <v>28.991</v>
      </c>
      <c r="J28" s="29" t="str">
        <f>tableau!C33</f>
        <v>BM414</v>
      </c>
      <c r="K28" s="29" t="str">
        <f>tableau!B33</f>
        <v>ANTENNE ÉMISSION</v>
      </c>
      <c r="L28" s="35">
        <f t="shared" si="2"/>
        <v>43.91753555555555</v>
      </c>
      <c r="M28" s="35">
        <f t="shared" si="3"/>
        <v>-0.4913863888888889</v>
      </c>
      <c r="N28" s="30"/>
      <c r="O28" s="30"/>
      <c r="P28" s="30"/>
      <c r="Q28" s="29">
        <f>tableau!N33</f>
        <v>83.4</v>
      </c>
    </row>
    <row r="29" spans="1:17" ht="12.75">
      <c r="A29" s="19" t="s">
        <v>8</v>
      </c>
      <c r="B29" s="24">
        <f>tableau!E34</f>
        <v>43</v>
      </c>
      <c r="C29" s="26">
        <f>tableau!F34</f>
        <v>54</v>
      </c>
      <c r="D29" s="25">
        <f>tableau!G34</f>
        <v>27.984</v>
      </c>
      <c r="E29" s="19" t="s">
        <v>149</v>
      </c>
      <c r="F29" s="21" t="str">
        <f>tableau!I34</f>
        <v>0</v>
      </c>
      <c r="G29" s="21">
        <f>tableau!J34</f>
        <v>31</v>
      </c>
      <c r="H29" s="22">
        <f>tableau!K34</f>
        <v>16.165</v>
      </c>
      <c r="J29" s="29" t="str">
        <f>tableau!C34</f>
        <v>BM415</v>
      </c>
      <c r="K29" s="29" t="str">
        <f>tableau!B34</f>
        <v>ANTENNE RÉCEPTION</v>
      </c>
      <c r="L29" s="35">
        <f t="shared" si="2"/>
        <v>43.90777333333333</v>
      </c>
      <c r="M29" s="35">
        <f t="shared" si="3"/>
        <v>-0.5211569444444445</v>
      </c>
      <c r="N29" s="30"/>
      <c r="O29" s="30"/>
      <c r="P29" s="30"/>
      <c r="Q29" s="29">
        <f>tableau!N34</f>
        <v>80.326</v>
      </c>
    </row>
    <row r="30" spans="1:17" ht="12.75">
      <c r="A30" s="19" t="s">
        <v>8</v>
      </c>
      <c r="B30" s="24">
        <f>tableau!E44</f>
        <v>43</v>
      </c>
      <c r="C30" s="26">
        <f>tableau!F44</f>
        <v>55</v>
      </c>
      <c r="D30" s="25">
        <f>tableau!G44</f>
        <v>19.508</v>
      </c>
      <c r="E30" s="19" t="s">
        <v>149</v>
      </c>
      <c r="F30" s="21" t="str">
        <f>tableau!I44</f>
        <v>0</v>
      </c>
      <c r="G30" s="21">
        <f>tableau!J44</f>
        <v>29</v>
      </c>
      <c r="H30" s="22">
        <f>tableau!K44</f>
        <v>45.604</v>
      </c>
      <c r="J30" s="29" t="str">
        <f>tableau!C44</f>
        <v>BM425</v>
      </c>
      <c r="K30" s="29" t="str">
        <f>tableau!B44</f>
        <v>RADAR CICIDA</v>
      </c>
      <c r="L30" s="35">
        <f t="shared" si="2"/>
        <v>43.922085555555554</v>
      </c>
      <c r="M30" s="35">
        <f t="shared" si="3"/>
        <v>-0.4960011111111111</v>
      </c>
      <c r="N30" s="30"/>
      <c r="O30" s="30"/>
      <c r="P30" s="30"/>
      <c r="Q30" s="29">
        <f>tableau!N44</f>
        <v>102.022</v>
      </c>
    </row>
    <row r="31" spans="1:17" ht="12.75">
      <c r="A31" s="19" t="s">
        <v>8</v>
      </c>
      <c r="B31" s="24">
        <f>tableau!E45</f>
        <v>43</v>
      </c>
      <c r="C31" s="26">
        <f>tableau!F45</f>
        <v>54</v>
      </c>
      <c r="D31" s="25">
        <f>tableau!G45</f>
        <v>36.209</v>
      </c>
      <c r="E31" s="19" t="s">
        <v>149</v>
      </c>
      <c r="F31" s="21" t="str">
        <f>tableau!I45</f>
        <v>0</v>
      </c>
      <c r="G31" s="21">
        <f>tableau!J45</f>
        <v>29</v>
      </c>
      <c r="H31" s="22">
        <f>tableau!K45</f>
        <v>57.383</v>
      </c>
      <c r="J31" s="29" t="str">
        <f>tableau!C45</f>
        <v>BM426</v>
      </c>
      <c r="K31" s="29" t="str">
        <f>tableau!B45</f>
        <v>ALADIN</v>
      </c>
      <c r="L31" s="35">
        <f t="shared" si="2"/>
        <v>43.91005805555555</v>
      </c>
      <c r="M31" s="35">
        <f t="shared" si="3"/>
        <v>-0.49927305555555557</v>
      </c>
      <c r="N31" s="30"/>
      <c r="O31" s="30"/>
      <c r="P31" s="30"/>
      <c r="Q31" s="29">
        <f>tableau!N45</f>
        <v>76.469</v>
      </c>
    </row>
    <row r="32" spans="1:17" ht="12.75">
      <c r="A32" s="19" t="s">
        <v>8</v>
      </c>
      <c r="B32" s="24">
        <f>tableau!E46</f>
        <v>43</v>
      </c>
      <c r="C32" s="26">
        <f>tableau!F46</f>
        <v>54</v>
      </c>
      <c r="D32" s="25">
        <f>tableau!G46</f>
        <v>31.685</v>
      </c>
      <c r="E32" s="19" t="s">
        <v>149</v>
      </c>
      <c r="F32" s="21" t="str">
        <f>tableau!I46</f>
        <v>0</v>
      </c>
      <c r="G32" s="21">
        <f>tableau!J46</f>
        <v>30</v>
      </c>
      <c r="H32" s="22">
        <f>tableau!K46</f>
        <v>7.666</v>
      </c>
      <c r="J32" s="29" t="str">
        <f>tableau!C46</f>
        <v>BM427</v>
      </c>
      <c r="K32" s="29" t="str">
        <f>tableau!B46</f>
        <v>ANTENNE TOUR</v>
      </c>
      <c r="L32" s="35">
        <f t="shared" si="2"/>
        <v>43.90880138888889</v>
      </c>
      <c r="M32" s="35">
        <f t="shared" si="3"/>
        <v>-0.5021294444444444</v>
      </c>
      <c r="N32" s="30"/>
      <c r="O32" s="30"/>
      <c r="P32" s="30"/>
      <c r="Q32" s="29">
        <f>tableau!N46</f>
        <v>87.624</v>
      </c>
    </row>
    <row r="33" spans="1:17" ht="12.75">
      <c r="A33" s="19" t="s">
        <v>8</v>
      </c>
      <c r="B33" s="24">
        <f>tableau!E47</f>
        <v>43</v>
      </c>
      <c r="C33" s="26">
        <f>tableau!F47</f>
        <v>54</v>
      </c>
      <c r="D33" s="25">
        <f>tableau!G47</f>
        <v>20.039</v>
      </c>
      <c r="E33" s="19" t="s">
        <v>149</v>
      </c>
      <c r="F33" s="21" t="str">
        <f>tableau!I47</f>
        <v>0</v>
      </c>
      <c r="G33" s="21">
        <f>tableau!J47</f>
        <v>30</v>
      </c>
      <c r="H33" s="22">
        <f>tableau!K47</f>
        <v>45.127</v>
      </c>
      <c r="J33" s="29" t="str">
        <f>tableau!C47</f>
        <v>BM428</v>
      </c>
      <c r="K33" s="29" t="str">
        <f>tableau!B47</f>
        <v>ANTENNE RAMSES NORD</v>
      </c>
      <c r="L33" s="35">
        <f t="shared" si="2"/>
        <v>43.905566388888886</v>
      </c>
      <c r="M33" s="35">
        <f t="shared" si="3"/>
        <v>-0.5125352777777777</v>
      </c>
      <c r="N33" s="30"/>
      <c r="O33" s="30"/>
      <c r="P33" s="30"/>
      <c r="Q33" s="29">
        <f>tableau!N47</f>
        <v>105.343</v>
      </c>
    </row>
    <row r="34" spans="1:17" ht="12.75">
      <c r="A34" s="19" t="s">
        <v>8</v>
      </c>
      <c r="B34" s="24">
        <f>tableau!E48</f>
        <v>43</v>
      </c>
      <c r="C34" s="26">
        <f>tableau!F48</f>
        <v>54</v>
      </c>
      <c r="D34" s="25">
        <f>tableau!G48</f>
        <v>19.289</v>
      </c>
      <c r="E34" s="19" t="s">
        <v>149</v>
      </c>
      <c r="F34" s="21" t="str">
        <f>tableau!I48</f>
        <v>0</v>
      </c>
      <c r="G34" s="21">
        <f>tableau!J48</f>
        <v>30</v>
      </c>
      <c r="H34" s="22">
        <f>tableau!K48</f>
        <v>45.759</v>
      </c>
      <c r="J34" s="29" t="str">
        <f>tableau!C48</f>
        <v>BM429</v>
      </c>
      <c r="K34" s="29" t="str">
        <f>tableau!B48</f>
        <v>ANTENNE RAMSES SUD</v>
      </c>
      <c r="L34" s="35">
        <f t="shared" si="2"/>
        <v>43.90535805555555</v>
      </c>
      <c r="M34" s="35">
        <f t="shared" si="3"/>
        <v>-0.5127108333333333</v>
      </c>
      <c r="N34" s="30"/>
      <c r="O34" s="30"/>
      <c r="P34" s="30"/>
      <c r="Q34" s="29">
        <f>tableau!N48</f>
        <v>105.346</v>
      </c>
    </row>
    <row r="35" spans="1:17" ht="12.75">
      <c r="A35" s="19" t="s">
        <v>8</v>
      </c>
      <c r="B35" s="24">
        <f>tableau!E49</f>
        <v>43</v>
      </c>
      <c r="C35" s="26">
        <f>tableau!F49</f>
        <v>54</v>
      </c>
      <c r="D35" s="25">
        <f>tableau!G49</f>
        <v>40.691</v>
      </c>
      <c r="E35" s="19" t="s">
        <v>149</v>
      </c>
      <c r="F35" s="21" t="str">
        <f>tableau!I49</f>
        <v>0</v>
      </c>
      <c r="G35" s="21">
        <f>tableau!J49</f>
        <v>32</v>
      </c>
      <c r="H35" s="22">
        <f>tableau!K49</f>
        <v>1.813</v>
      </c>
      <c r="J35" s="29" t="str">
        <f>tableau!C49</f>
        <v>BM901</v>
      </c>
      <c r="K35" s="29" t="str">
        <f>tableau!B49</f>
        <v>MERLON SEUIL 09</v>
      </c>
      <c r="L35" s="35">
        <f t="shared" si="2"/>
        <v>43.91130305555556</v>
      </c>
      <c r="M35" s="35">
        <f t="shared" si="3"/>
        <v>-0.5338369444444444</v>
      </c>
      <c r="N35" s="30"/>
      <c r="O35" s="30"/>
      <c r="P35" s="30"/>
      <c r="Q35" s="29">
        <f>tableau!N49</f>
        <v>53.709</v>
      </c>
    </row>
    <row r="36" spans="1:17" ht="12.75">
      <c r="A36" s="19" t="s">
        <v>8</v>
      </c>
      <c r="B36" s="24">
        <f>tableau!E50</f>
        <v>43</v>
      </c>
      <c r="C36" s="26">
        <f>tableau!F50</f>
        <v>54</v>
      </c>
      <c r="D36" s="25">
        <f>tableau!G50</f>
        <v>40.438</v>
      </c>
      <c r="E36" s="19" t="s">
        <v>149</v>
      </c>
      <c r="F36" s="21" t="str">
        <f>tableau!I50</f>
        <v>0</v>
      </c>
      <c r="G36" s="21">
        <f>tableau!J50</f>
        <v>31</v>
      </c>
      <c r="H36" s="22">
        <f>tableau!K50</f>
        <v>55.137</v>
      </c>
      <c r="J36" s="29" t="str">
        <f>tableau!C50</f>
        <v>BM903</v>
      </c>
      <c r="K36" s="29" t="str">
        <f>tableau!B50</f>
        <v>ABRI FREIN NORD SEUIL 09</v>
      </c>
      <c r="L36" s="35">
        <f t="shared" si="2"/>
        <v>43.91123277777778</v>
      </c>
      <c r="M36" s="35">
        <f t="shared" si="3"/>
        <v>-0.5319825</v>
      </c>
      <c r="N36" s="30"/>
      <c r="O36" s="30"/>
      <c r="P36" s="30"/>
      <c r="Q36" s="29">
        <f>tableau!N50</f>
        <v>52.591</v>
      </c>
    </row>
    <row r="37" spans="1:17" ht="12.75">
      <c r="A37" s="19" t="s">
        <v>8</v>
      </c>
      <c r="B37" s="24">
        <f>tableau!E51</f>
        <v>43</v>
      </c>
      <c r="C37" s="26">
        <f>tableau!F51</f>
        <v>54</v>
      </c>
      <c r="D37" s="25">
        <f>tableau!G51</f>
        <v>44.189</v>
      </c>
      <c r="E37" s="19" t="s">
        <v>149</v>
      </c>
      <c r="F37" s="21" t="str">
        <f>tableau!I51</f>
        <v>0</v>
      </c>
      <c r="G37" s="21">
        <f>tableau!J51</f>
        <v>31</v>
      </c>
      <c r="H37" s="22">
        <f>tableau!K51</f>
        <v>46.888</v>
      </c>
      <c r="J37" s="29" t="str">
        <f>tableau!C51</f>
        <v>BM904</v>
      </c>
      <c r="K37" s="29" t="str">
        <f>tableau!B51</f>
        <v>ARBRE OUEST ZA 2</v>
      </c>
      <c r="L37" s="35">
        <f t="shared" si="2"/>
        <v>43.91227472222222</v>
      </c>
      <c r="M37" s="35">
        <f t="shared" si="3"/>
        <v>-0.5296911111111111</v>
      </c>
      <c r="N37" s="30"/>
      <c r="O37" s="30"/>
      <c r="P37" s="30"/>
      <c r="Q37" s="29">
        <f>tableau!N51</f>
        <v>71.29</v>
      </c>
    </row>
    <row r="38" spans="1:17" ht="12.75">
      <c r="A38" s="19" t="s">
        <v>8</v>
      </c>
      <c r="B38" s="24">
        <f>tableau!E52</f>
        <v>43</v>
      </c>
      <c r="C38" s="26">
        <f>tableau!F52</f>
        <v>54</v>
      </c>
      <c r="D38" s="25">
        <f>tableau!G52</f>
        <v>41.919</v>
      </c>
      <c r="E38" s="19" t="s">
        <v>149</v>
      </c>
      <c r="F38" s="21" t="str">
        <f>tableau!I52</f>
        <v>0</v>
      </c>
      <c r="G38" s="21">
        <f>tableau!J52</f>
        <v>31</v>
      </c>
      <c r="H38" s="22">
        <f>tableau!K52</f>
        <v>33.854</v>
      </c>
      <c r="J38" s="29" t="str">
        <f>tableau!C52</f>
        <v>BM905</v>
      </c>
      <c r="K38" s="29" t="str">
        <f>tableau!B52</f>
        <v>MANCHE À AIR ZA2</v>
      </c>
      <c r="L38" s="35">
        <f t="shared" si="2"/>
        <v>43.91164416666666</v>
      </c>
      <c r="M38" s="35">
        <f t="shared" si="3"/>
        <v>-0.5260705555555556</v>
      </c>
      <c r="N38" s="30"/>
      <c r="O38" s="30"/>
      <c r="P38" s="30"/>
      <c r="Q38" s="29">
        <f>tableau!N52</f>
        <v>58.431</v>
      </c>
    </row>
    <row r="39" spans="1:17" ht="12.75">
      <c r="A39" s="19" t="s">
        <v>8</v>
      </c>
      <c r="B39" s="24" t="e">
        <f>tableau!#REF!</f>
        <v>#REF!</v>
      </c>
      <c r="C39" s="26" t="e">
        <f>tableau!#REF!</f>
        <v>#REF!</v>
      </c>
      <c r="D39" s="25" t="e">
        <f>tableau!#REF!</f>
        <v>#REF!</v>
      </c>
      <c r="E39" s="19" t="s">
        <v>149</v>
      </c>
      <c r="F39" s="21" t="e">
        <f>tableau!#REF!</f>
        <v>#REF!</v>
      </c>
      <c r="G39" s="21" t="e">
        <f>tableau!#REF!</f>
        <v>#REF!</v>
      </c>
      <c r="H39" s="22" t="e">
        <f>tableau!#REF!</f>
        <v>#REF!</v>
      </c>
      <c r="J39" s="29" t="e">
        <f>tableau!#REF!</f>
        <v>#REF!</v>
      </c>
      <c r="K39" s="29" t="e">
        <f>tableau!#REF!</f>
        <v>#REF!</v>
      </c>
      <c r="L39" s="35" t="e">
        <f t="shared" si="2"/>
        <v>#REF!</v>
      </c>
      <c r="M39" s="35" t="e">
        <f t="shared" si="3"/>
        <v>#REF!</v>
      </c>
      <c r="N39" s="30"/>
      <c r="O39" s="30"/>
      <c r="P39" s="30"/>
      <c r="Q39" s="29" t="e">
        <f>tableau!#REF!</f>
        <v>#REF!</v>
      </c>
    </row>
    <row r="40" spans="1:17" ht="12.75">
      <c r="A40" s="19" t="s">
        <v>8</v>
      </c>
      <c r="B40" s="24">
        <f>tableau!E53</f>
        <v>43</v>
      </c>
      <c r="C40" s="26">
        <f>tableau!F53</f>
        <v>54</v>
      </c>
      <c r="D40" s="25">
        <f>tableau!G53</f>
        <v>47.643</v>
      </c>
      <c r="E40" s="19" t="s">
        <v>149</v>
      </c>
      <c r="F40" s="21" t="str">
        <f>tableau!I53</f>
        <v>0</v>
      </c>
      <c r="G40" s="21">
        <f>tableau!J53</f>
        <v>31</v>
      </c>
      <c r="H40" s="22">
        <f>tableau!K53</f>
        <v>19.918</v>
      </c>
      <c r="J40" s="29" t="str">
        <f>tableau!C53</f>
        <v>BM907</v>
      </c>
      <c r="K40" s="29" t="str">
        <f>tableau!B53</f>
        <v>ARBRE NORD ZA2</v>
      </c>
      <c r="L40" s="35">
        <f t="shared" si="2"/>
        <v>43.91323416666666</v>
      </c>
      <c r="M40" s="35">
        <f t="shared" si="3"/>
        <v>-0.5221994444444445</v>
      </c>
      <c r="N40" s="30"/>
      <c r="O40" s="30"/>
      <c r="P40" s="30"/>
      <c r="Q40" s="29">
        <f>tableau!N53</f>
        <v>82.847</v>
      </c>
    </row>
    <row r="41" spans="1:17" ht="12.75">
      <c r="A41" s="19" t="s">
        <v>8</v>
      </c>
      <c r="B41" s="24">
        <f>tableau!E54</f>
        <v>43</v>
      </c>
      <c r="C41" s="26">
        <f>tableau!F54</f>
        <v>54</v>
      </c>
      <c r="D41" s="25">
        <f>tableau!G54</f>
        <v>48.228</v>
      </c>
      <c r="E41" s="19" t="s">
        <v>149</v>
      </c>
      <c r="F41" s="21" t="str">
        <f>tableau!I54</f>
        <v>0</v>
      </c>
      <c r="G41" s="21">
        <f>tableau!J54</f>
        <v>29</v>
      </c>
      <c r="H41" s="22">
        <f>tableau!K54</f>
        <v>18.334</v>
      </c>
      <c r="J41" s="29" t="str">
        <f>tableau!C54</f>
        <v>BM908</v>
      </c>
      <c r="K41" s="29" t="str">
        <f>tableau!B54</f>
        <v>MANCHE À AIR ZTO</v>
      </c>
      <c r="L41" s="35">
        <f t="shared" si="2"/>
        <v>43.913396666666664</v>
      </c>
      <c r="M41" s="35">
        <f t="shared" si="3"/>
        <v>-0.4884261111111111</v>
      </c>
      <c r="N41" s="30"/>
      <c r="O41" s="30"/>
      <c r="P41" s="30"/>
      <c r="Q41" s="29">
        <f>tableau!N54</f>
        <v>68.099</v>
      </c>
    </row>
    <row r="42" spans="1:17" ht="12.75">
      <c r="A42" s="19" t="s">
        <v>8</v>
      </c>
      <c r="B42" s="24">
        <f>tableau!E55</f>
        <v>43</v>
      </c>
      <c r="C42" s="26">
        <f>tableau!F55</f>
        <v>54</v>
      </c>
      <c r="D42" s="25">
        <f>tableau!G55</f>
        <v>50.442</v>
      </c>
      <c r="E42" s="19" t="s">
        <v>149</v>
      </c>
      <c r="F42" s="21" t="str">
        <f>tableau!I55</f>
        <v>0</v>
      </c>
      <c r="G42" s="21">
        <f>tableau!J55</f>
        <v>29</v>
      </c>
      <c r="H42" s="22">
        <f>tableau!K55</f>
        <v>23.98</v>
      </c>
      <c r="J42" s="29" t="str">
        <f>tableau!C55</f>
        <v>BM909</v>
      </c>
      <c r="K42" s="29" t="str">
        <f>tableau!B55</f>
        <v>LAMPADAIRE ZTO</v>
      </c>
      <c r="L42" s="35">
        <f t="shared" si="2"/>
        <v>43.91401166666667</v>
      </c>
      <c r="M42" s="35">
        <f t="shared" si="3"/>
        <v>-0.48999444444444445</v>
      </c>
      <c r="N42" s="30"/>
      <c r="O42" s="30"/>
      <c r="P42" s="30"/>
      <c r="Q42" s="29">
        <f>tableau!N55</f>
        <v>77.535</v>
      </c>
    </row>
    <row r="43" spans="1:17" ht="12.75">
      <c r="A43" s="19" t="s">
        <v>8</v>
      </c>
      <c r="B43" s="24">
        <f>tableau!E56</f>
        <v>43</v>
      </c>
      <c r="C43" s="26">
        <f>tableau!F56</f>
        <v>54</v>
      </c>
      <c r="D43" s="25">
        <f>tableau!G56</f>
        <v>51.879</v>
      </c>
      <c r="E43" s="19" t="s">
        <v>149</v>
      </c>
      <c r="F43" s="21" t="str">
        <f>tableau!I56</f>
        <v>0</v>
      </c>
      <c r="G43" s="21">
        <f>tableau!J56</f>
        <v>29</v>
      </c>
      <c r="H43" s="22">
        <f>tableau!K56</f>
        <v>24.965</v>
      </c>
      <c r="J43" s="29" t="str">
        <f>tableau!C56</f>
        <v>BM910</v>
      </c>
      <c r="K43" s="29" t="str">
        <f>tableau!B56</f>
        <v>LAMPADAIRE ZTO</v>
      </c>
      <c r="L43" s="35">
        <f t="shared" si="2"/>
        <v>43.914410833333335</v>
      </c>
      <c r="M43" s="35">
        <f t="shared" si="3"/>
        <v>-0.4902680555555556</v>
      </c>
      <c r="N43" s="30"/>
      <c r="O43" s="30"/>
      <c r="P43" s="30"/>
      <c r="Q43" s="29">
        <f>tableau!N56</f>
        <v>77.122</v>
      </c>
    </row>
    <row r="44" spans="1:17" ht="12.75">
      <c r="A44" s="19" t="s">
        <v>8</v>
      </c>
      <c r="B44" s="24">
        <f>tableau!E57</f>
        <v>43</v>
      </c>
      <c r="C44" s="26">
        <f>tableau!F57</f>
        <v>54</v>
      </c>
      <c r="D44" s="25">
        <f>tableau!G57</f>
        <v>46.163</v>
      </c>
      <c r="E44" s="19" t="s">
        <v>149</v>
      </c>
      <c r="F44" s="21" t="str">
        <f>tableau!I57</f>
        <v>0</v>
      </c>
      <c r="G44" s="21">
        <f>tableau!J57</f>
        <v>29</v>
      </c>
      <c r="H44" s="22">
        <f>tableau!K57</f>
        <v>12.276</v>
      </c>
      <c r="J44" s="29" t="str">
        <f>tableau!C57</f>
        <v>BM911</v>
      </c>
      <c r="K44" s="29" t="str">
        <f>tableau!B57</f>
        <v>ABRI FREIN NORD SEUIL 27</v>
      </c>
      <c r="L44" s="35">
        <f t="shared" si="2"/>
        <v>43.912823055555556</v>
      </c>
      <c r="M44" s="35">
        <f t="shared" si="3"/>
        <v>-0.48674333333333336</v>
      </c>
      <c r="N44" s="30"/>
      <c r="O44" s="30"/>
      <c r="P44" s="30"/>
      <c r="Q44" s="29">
        <f>tableau!N57</f>
        <v>61.997</v>
      </c>
    </row>
    <row r="45" spans="1:17" ht="12.75">
      <c r="A45" s="19" t="s">
        <v>8</v>
      </c>
      <c r="B45" s="24">
        <f>tableau!E58</f>
        <v>43</v>
      </c>
      <c r="C45" s="26">
        <f>tableau!F58</f>
        <v>54</v>
      </c>
      <c r="D45" s="25">
        <f>tableau!G58</f>
        <v>42.418</v>
      </c>
      <c r="E45" s="19" t="s">
        <v>149</v>
      </c>
      <c r="F45" s="21" t="str">
        <f>tableau!I58</f>
        <v>0</v>
      </c>
      <c r="G45" s="21">
        <f>tableau!J58</f>
        <v>29</v>
      </c>
      <c r="H45" s="22">
        <f>tableau!K58</f>
        <v>12.069</v>
      </c>
      <c r="J45" s="29" t="str">
        <f>tableau!C58</f>
        <v>BM912</v>
      </c>
      <c r="K45" s="29" t="str">
        <f>tableau!B58</f>
        <v>ABRI FREIN SUD SEUIL 27</v>
      </c>
      <c r="L45" s="35">
        <f t="shared" si="2"/>
        <v>43.91178277777777</v>
      </c>
      <c r="M45" s="35">
        <f t="shared" si="3"/>
        <v>-0.4866858333333333</v>
      </c>
      <c r="N45" s="30"/>
      <c r="O45" s="30"/>
      <c r="P45" s="30"/>
      <c r="Q45" s="29">
        <f>tableau!N58</f>
        <v>60.779</v>
      </c>
    </row>
    <row r="46" spans="1:17" ht="12.75">
      <c r="A46" s="19" t="s">
        <v>8</v>
      </c>
      <c r="B46" s="24">
        <f>tableau!E59</f>
        <v>43</v>
      </c>
      <c r="C46" s="26">
        <f>tableau!F59</f>
        <v>54</v>
      </c>
      <c r="D46" s="25">
        <f>tableau!G59</f>
        <v>36.691</v>
      </c>
      <c r="E46" s="19" t="s">
        <v>149</v>
      </c>
      <c r="F46" s="21" t="str">
        <f>tableau!I59</f>
        <v>0</v>
      </c>
      <c r="G46" s="21">
        <f>tableau!J59</f>
        <v>31</v>
      </c>
      <c r="H46" s="22">
        <f>tableau!K59</f>
        <v>54.914</v>
      </c>
      <c r="J46" s="29" t="str">
        <f>tableau!C59</f>
        <v>BM913</v>
      </c>
      <c r="K46" s="29" t="str">
        <f>tableau!B59</f>
        <v>ABRI FREIN SUD SEUIL 09</v>
      </c>
      <c r="L46" s="35">
        <f t="shared" si="2"/>
        <v>43.91019194444444</v>
      </c>
      <c r="M46" s="35">
        <f t="shared" si="3"/>
        <v>-0.5319205555555556</v>
      </c>
      <c r="N46" s="30"/>
      <c r="O46" s="30"/>
      <c r="P46" s="30"/>
      <c r="Q46" s="29">
        <f>tableau!N59</f>
        <v>52.632</v>
      </c>
    </row>
    <row r="47" spans="1:17" ht="12.75">
      <c r="A47" s="19" t="s">
        <v>8</v>
      </c>
      <c r="B47" s="24">
        <f>tableau!E60</f>
        <v>43</v>
      </c>
      <c r="C47" s="26">
        <f>tableau!F60</f>
        <v>54</v>
      </c>
      <c r="D47" s="25">
        <f>tableau!G60</f>
        <v>33.879</v>
      </c>
      <c r="E47" s="19" t="s">
        <v>149</v>
      </c>
      <c r="F47" s="21" t="str">
        <f>tableau!I60</f>
        <v>0</v>
      </c>
      <c r="G47" s="21">
        <f>tableau!J60</f>
        <v>31</v>
      </c>
      <c r="H47" s="22">
        <f>tableau!K60</f>
        <v>56.408</v>
      </c>
      <c r="J47" s="29" t="str">
        <f>tableau!C60</f>
        <v>BM915</v>
      </c>
      <c r="K47" s="29" t="str">
        <f>tableau!B60</f>
        <v>ABRI AVION ZATAC OUEST</v>
      </c>
      <c r="L47" s="35">
        <f t="shared" si="2"/>
        <v>43.90941083333333</v>
      </c>
      <c r="M47" s="35">
        <f t="shared" si="3"/>
        <v>-0.5323355555555556</v>
      </c>
      <c r="N47" s="30"/>
      <c r="O47" s="30"/>
      <c r="P47" s="30"/>
      <c r="Q47" s="29">
        <f>tableau!N60</f>
        <v>58.19</v>
      </c>
    </row>
    <row r="48" spans="1:17" ht="12.75">
      <c r="A48" s="19" t="s">
        <v>8</v>
      </c>
      <c r="B48" s="24">
        <f>tableau!E61</f>
        <v>43</v>
      </c>
      <c r="C48" s="26">
        <f>tableau!F61</f>
        <v>54</v>
      </c>
      <c r="D48" s="25">
        <f>tableau!G61</f>
        <v>33.927</v>
      </c>
      <c r="E48" s="19" t="s">
        <v>149</v>
      </c>
      <c r="F48" s="21" t="str">
        <f>tableau!I61</f>
        <v>0</v>
      </c>
      <c r="G48" s="21">
        <f>tableau!J61</f>
        <v>31</v>
      </c>
      <c r="H48" s="22">
        <f>tableau!K61</f>
        <v>55.044</v>
      </c>
      <c r="J48" s="29" t="str">
        <f>tableau!C61</f>
        <v>BM916</v>
      </c>
      <c r="K48" s="29" t="str">
        <f>tableau!B61</f>
        <v>ABRI AVION ZATAC OUEST</v>
      </c>
      <c r="L48" s="35">
        <f t="shared" si="2"/>
        <v>43.90942416666667</v>
      </c>
      <c r="M48" s="35">
        <f t="shared" si="3"/>
        <v>-0.5319566666666667</v>
      </c>
      <c r="N48" s="30"/>
      <c r="O48" s="30"/>
      <c r="P48" s="30"/>
      <c r="Q48" s="29">
        <f>tableau!N61</f>
        <v>58.287</v>
      </c>
    </row>
    <row r="49" spans="1:17" ht="12.75">
      <c r="A49" s="19" t="s">
        <v>8</v>
      </c>
      <c r="B49" s="24">
        <f>tableau!E62</f>
        <v>43</v>
      </c>
      <c r="C49" s="26">
        <f>tableau!F62</f>
        <v>54</v>
      </c>
      <c r="D49" s="25">
        <f>tableau!G62</f>
        <v>33.972</v>
      </c>
      <c r="E49" s="19" t="s">
        <v>149</v>
      </c>
      <c r="F49" s="21" t="str">
        <f>tableau!I62</f>
        <v>0</v>
      </c>
      <c r="G49" s="21">
        <f>tableau!J62</f>
        <v>31</v>
      </c>
      <c r="H49" s="22">
        <f>tableau!K62</f>
        <v>53.685</v>
      </c>
      <c r="J49" s="29" t="str">
        <f>tableau!C62</f>
        <v>BM917</v>
      </c>
      <c r="K49" s="29" t="str">
        <f>tableau!B62</f>
        <v>ABRI AVION ZATAC OUEST</v>
      </c>
      <c r="L49" s="35">
        <f t="shared" si="2"/>
        <v>43.909436666666664</v>
      </c>
      <c r="M49" s="35">
        <f t="shared" si="3"/>
        <v>-0.5315791666666667</v>
      </c>
      <c r="N49" s="30"/>
      <c r="O49" s="30"/>
      <c r="P49" s="30"/>
      <c r="Q49" s="29">
        <f>tableau!N62</f>
        <v>58.434</v>
      </c>
    </row>
    <row r="50" spans="1:17" ht="12.75">
      <c r="A50" s="19" t="s">
        <v>8</v>
      </c>
      <c r="B50" s="24">
        <f>tableau!E63</f>
        <v>43</v>
      </c>
      <c r="C50" s="26">
        <f>tableau!F63</f>
        <v>54</v>
      </c>
      <c r="D50" s="25">
        <f>tableau!G63</f>
        <v>32.677</v>
      </c>
      <c r="E50" s="19" t="s">
        <v>149</v>
      </c>
      <c r="F50" s="21" t="str">
        <f>tableau!I63</f>
        <v>0</v>
      </c>
      <c r="G50" s="21">
        <f>tableau!J63</f>
        <v>31</v>
      </c>
      <c r="H50" s="22">
        <f>tableau!K63</f>
        <v>36.004</v>
      </c>
      <c r="J50" s="29" t="str">
        <f>tableau!C63</f>
        <v>BM918</v>
      </c>
      <c r="K50" s="29" t="str">
        <f>tableau!B63</f>
        <v>ARBRE ZATAC OUEST</v>
      </c>
      <c r="L50" s="35">
        <f t="shared" si="2"/>
        <v>43.90907694444444</v>
      </c>
      <c r="M50" s="35">
        <f t="shared" si="3"/>
        <v>-0.5266677777777778</v>
      </c>
      <c r="N50" s="30"/>
      <c r="O50" s="30"/>
      <c r="P50" s="30"/>
      <c r="Q50" s="29">
        <f>tableau!N63</f>
        <v>80.57</v>
      </c>
    </row>
    <row r="51" spans="1:17" ht="12.75">
      <c r="A51" s="19" t="s">
        <v>8</v>
      </c>
      <c r="B51" s="24">
        <f>tableau!E64</f>
        <v>43</v>
      </c>
      <c r="C51" s="26">
        <f>tableau!F64</f>
        <v>54</v>
      </c>
      <c r="D51" s="25">
        <f>tableau!G64</f>
        <v>45.423</v>
      </c>
      <c r="E51" s="19" t="s">
        <v>149</v>
      </c>
      <c r="F51" s="21" t="str">
        <f>tableau!I64</f>
        <v>0</v>
      </c>
      <c r="G51" s="21">
        <f>tableau!J64</f>
        <v>31</v>
      </c>
      <c r="H51" s="22">
        <f>tableau!K64</f>
        <v>36.167</v>
      </c>
      <c r="J51" s="29" t="str">
        <f>tableau!C64</f>
        <v>BM919</v>
      </c>
      <c r="K51" s="29" t="str">
        <f>tableau!B64</f>
        <v>ARBRE ZA 2</v>
      </c>
      <c r="L51" s="35">
        <f t="shared" si="2"/>
        <v>43.912617499999996</v>
      </c>
      <c r="M51" s="35">
        <f t="shared" si="3"/>
        <v>-0.5267130555555556</v>
      </c>
      <c r="N51" s="30"/>
      <c r="O51" s="30"/>
      <c r="P51" s="30"/>
      <c r="Q51" s="29">
        <f>tableau!N64</f>
        <v>77.42</v>
      </c>
    </row>
    <row r="52" spans="1:17" ht="12.75">
      <c r="A52" s="19" t="s">
        <v>8</v>
      </c>
      <c r="B52" s="24">
        <f>tableau!E65</f>
        <v>43</v>
      </c>
      <c r="C52" s="26">
        <f>tableau!F65</f>
        <v>54</v>
      </c>
      <c r="D52" s="25">
        <f>tableau!G65</f>
        <v>33.034</v>
      </c>
      <c r="E52" s="19" t="s">
        <v>149</v>
      </c>
      <c r="F52" s="21" t="str">
        <f>tableau!I65</f>
        <v>0</v>
      </c>
      <c r="G52" s="21">
        <f>tableau!J65</f>
        <v>31</v>
      </c>
      <c r="H52" s="22">
        <f>tableau!K65</f>
        <v>27.261</v>
      </c>
      <c r="J52" s="29" t="str">
        <f>tableau!C65</f>
        <v>BM920</v>
      </c>
      <c r="K52" s="29" t="str">
        <f>tableau!B65</f>
        <v>ARBRE ZATAC OUEST</v>
      </c>
      <c r="L52" s="35">
        <f t="shared" si="2"/>
        <v>43.90917611111111</v>
      </c>
      <c r="M52" s="35">
        <f t="shared" si="3"/>
        <v>-0.5242391666666667</v>
      </c>
      <c r="N52" s="30"/>
      <c r="O52" s="30"/>
      <c r="P52" s="30"/>
      <c r="Q52" s="29">
        <f>tableau!N65</f>
        <v>77.806</v>
      </c>
    </row>
    <row r="53" spans="1:17" ht="12.75">
      <c r="A53" s="19" t="s">
        <v>8</v>
      </c>
      <c r="B53" s="24">
        <f>tableau!E66</f>
        <v>43</v>
      </c>
      <c r="C53" s="26">
        <f>tableau!F66</f>
        <v>54</v>
      </c>
      <c r="D53" s="25">
        <f>tableau!G66</f>
        <v>33.59</v>
      </c>
      <c r="E53" s="19" t="s">
        <v>149</v>
      </c>
      <c r="F53" s="21" t="str">
        <f>tableau!I66</f>
        <v>0</v>
      </c>
      <c r="G53" s="21">
        <f>tableau!J66</f>
        <v>31</v>
      </c>
      <c r="H53" s="22">
        <f>tableau!K66</f>
        <v>4.161</v>
      </c>
      <c r="J53" s="29" t="str">
        <f>tableau!C66</f>
        <v>BM921</v>
      </c>
      <c r="K53" s="29" t="str">
        <f>tableau!B66</f>
        <v>ABRI AVION EC</v>
      </c>
      <c r="L53" s="35">
        <f t="shared" si="2"/>
        <v>43.909330555555556</v>
      </c>
      <c r="M53" s="35">
        <f t="shared" si="3"/>
        <v>-0.5178225000000001</v>
      </c>
      <c r="N53" s="30"/>
      <c r="O53" s="30"/>
      <c r="P53" s="30"/>
      <c r="Q53" s="29">
        <f>tableau!N66</f>
        <v>59.254</v>
      </c>
    </row>
    <row r="54" spans="1:17" ht="12.75">
      <c r="A54" s="19" t="s">
        <v>8</v>
      </c>
      <c r="B54" s="24">
        <f>tableau!E67</f>
        <v>43</v>
      </c>
      <c r="C54" s="26">
        <f>tableau!F67</f>
        <v>54</v>
      </c>
      <c r="D54" s="25">
        <f>tableau!G67</f>
        <v>34.171</v>
      </c>
      <c r="E54" s="19" t="s">
        <v>149</v>
      </c>
      <c r="F54" s="21" t="str">
        <f>tableau!I67</f>
        <v>0</v>
      </c>
      <c r="G54" s="21">
        <f>tableau!J67</f>
        <v>30</v>
      </c>
      <c r="H54" s="22">
        <f>tableau!K67</f>
        <v>54.102</v>
      </c>
      <c r="J54" s="29" t="str">
        <f>tableau!C67</f>
        <v>BM922</v>
      </c>
      <c r="K54" s="29" t="str">
        <f>tableau!B67</f>
        <v>ABRI AVION EC</v>
      </c>
      <c r="L54" s="35">
        <f t="shared" si="2"/>
        <v>43.90949194444444</v>
      </c>
      <c r="M54" s="35">
        <f t="shared" si="3"/>
        <v>-0.5150283333333333</v>
      </c>
      <c r="N54" s="30"/>
      <c r="O54" s="30"/>
      <c r="P54" s="30"/>
      <c r="Q54" s="29">
        <f>tableau!N67</f>
        <v>59.939</v>
      </c>
    </row>
    <row r="55" spans="1:17" ht="12.75">
      <c r="A55" s="19" t="s">
        <v>8</v>
      </c>
      <c r="B55" s="24">
        <f>tableau!E68</f>
        <v>43</v>
      </c>
      <c r="C55" s="26">
        <f>tableau!F68</f>
        <v>54</v>
      </c>
      <c r="D55" s="25">
        <f>tableau!G68</f>
        <v>34.03</v>
      </c>
      <c r="E55" s="19" t="s">
        <v>149</v>
      </c>
      <c r="F55" s="21" t="str">
        <f>tableau!I68</f>
        <v>0</v>
      </c>
      <c r="G55" s="21">
        <f>tableau!J68</f>
        <v>30</v>
      </c>
      <c r="H55" s="22">
        <f>tableau!K68</f>
        <v>51.983</v>
      </c>
      <c r="J55" s="29" t="str">
        <f>tableau!C68</f>
        <v>BM923</v>
      </c>
      <c r="K55" s="29" t="str">
        <f>tableau!B68</f>
        <v>ABRI AVION EC</v>
      </c>
      <c r="L55" s="35">
        <f t="shared" si="2"/>
        <v>43.90945277777778</v>
      </c>
      <c r="M55" s="35">
        <f t="shared" si="3"/>
        <v>-0.5144397222222222</v>
      </c>
      <c r="N55" s="30"/>
      <c r="O55" s="30"/>
      <c r="P55" s="30"/>
      <c r="Q55" s="29">
        <f>tableau!N68</f>
        <v>60.162</v>
      </c>
    </row>
    <row r="56" spans="1:17" ht="12.75">
      <c r="A56" s="19" t="s">
        <v>8</v>
      </c>
      <c r="B56" s="24">
        <f>tableau!E69</f>
        <v>43</v>
      </c>
      <c r="C56" s="26">
        <f>tableau!F69</f>
        <v>54</v>
      </c>
      <c r="D56" s="25">
        <f>tableau!G69</f>
        <v>34.606</v>
      </c>
      <c r="E56" s="19" t="s">
        <v>149</v>
      </c>
      <c r="F56" s="21" t="str">
        <f>tableau!I69</f>
        <v>0</v>
      </c>
      <c r="G56" s="21">
        <f>tableau!J69</f>
        <v>30</v>
      </c>
      <c r="H56" s="22">
        <f>tableau!K69</f>
        <v>42.052</v>
      </c>
      <c r="J56" s="29" t="str">
        <f>tableau!C69</f>
        <v>BM924</v>
      </c>
      <c r="K56" s="29" t="str">
        <f>tableau!B69</f>
        <v>ABRI AVION EC</v>
      </c>
      <c r="L56" s="35">
        <f t="shared" si="2"/>
        <v>43.909612777777774</v>
      </c>
      <c r="M56" s="35">
        <f t="shared" si="3"/>
        <v>-0.5116811111111111</v>
      </c>
      <c r="N56" s="30"/>
      <c r="O56" s="30"/>
      <c r="P56" s="30"/>
      <c r="Q56" s="29">
        <f>tableau!N69</f>
        <v>59.587</v>
      </c>
    </row>
    <row r="57" spans="1:17" ht="12.75">
      <c r="A57" s="19" t="s">
        <v>8</v>
      </c>
      <c r="B57" s="24">
        <f>tableau!E70</f>
        <v>43</v>
      </c>
      <c r="C57" s="26">
        <f>tableau!F70</f>
        <v>54</v>
      </c>
      <c r="D57" s="25">
        <f>tableau!G70</f>
        <v>35.928</v>
      </c>
      <c r="E57" s="19" t="s">
        <v>149</v>
      </c>
      <c r="F57" s="21" t="str">
        <f>tableau!I70</f>
        <v>0</v>
      </c>
      <c r="G57" s="21">
        <f>tableau!J70</f>
        <v>30</v>
      </c>
      <c r="H57" s="22">
        <f>tableau!K70</f>
        <v>2.205</v>
      </c>
      <c r="J57" s="29" t="str">
        <f>tableau!C70</f>
        <v>BM925</v>
      </c>
      <c r="K57" s="29" t="str">
        <f>tableau!B70</f>
        <v>MANCHE À AIR</v>
      </c>
      <c r="L57" s="35">
        <f t="shared" si="2"/>
        <v>43.90998</v>
      </c>
      <c r="M57" s="35">
        <f t="shared" si="3"/>
        <v>-0.5006125</v>
      </c>
      <c r="N57" s="30"/>
      <c r="O57" s="30"/>
      <c r="P57" s="30"/>
      <c r="Q57" s="29">
        <f>tableau!N70</f>
        <v>64.892</v>
      </c>
    </row>
    <row r="58" spans="1:17" ht="12.75">
      <c r="A58" s="19" t="s">
        <v>8</v>
      </c>
      <c r="B58" s="24">
        <f>tableau!E71</f>
        <v>43</v>
      </c>
      <c r="C58" s="26">
        <f>tableau!F71</f>
        <v>54</v>
      </c>
      <c r="D58" s="25">
        <f>tableau!G71</f>
        <v>37.065</v>
      </c>
      <c r="E58" s="19" t="s">
        <v>149</v>
      </c>
      <c r="F58" s="21" t="str">
        <f>tableau!I71</f>
        <v>0</v>
      </c>
      <c r="G58" s="21">
        <f>tableau!J71</f>
        <v>29</v>
      </c>
      <c r="H58" s="22">
        <f>tableau!K71</f>
        <v>39.791</v>
      </c>
      <c r="J58" s="29" t="str">
        <f>tableau!C71</f>
        <v>BM926</v>
      </c>
      <c r="K58" s="29" t="str">
        <f>tableau!B71</f>
        <v>MÂT MÉTÉO</v>
      </c>
      <c r="L58" s="35">
        <f t="shared" si="2"/>
        <v>43.91029583333333</v>
      </c>
      <c r="M58" s="35">
        <f t="shared" si="3"/>
        <v>-0.4943863888888889</v>
      </c>
      <c r="N58" s="30"/>
      <c r="O58" s="30"/>
      <c r="P58" s="30"/>
      <c r="Q58" s="29">
        <f>tableau!N71</f>
        <v>69.46</v>
      </c>
    </row>
    <row r="59" spans="1:17" ht="12.75">
      <c r="A59" s="19" t="s">
        <v>8</v>
      </c>
      <c r="B59" s="24">
        <f>tableau!E72</f>
        <v>43</v>
      </c>
      <c r="C59" s="26">
        <f>tableau!F72</f>
        <v>54</v>
      </c>
      <c r="D59" s="25">
        <f>tableau!G72</f>
        <v>32.121</v>
      </c>
      <c r="E59" s="60" t="s">
        <v>149</v>
      </c>
      <c r="F59" s="21" t="str">
        <f>tableau!I72</f>
        <v>0</v>
      </c>
      <c r="G59" s="21">
        <f>tableau!J72</f>
        <v>30</v>
      </c>
      <c r="H59" s="22">
        <f>tableau!K72</f>
        <v>1.826</v>
      </c>
      <c r="J59" s="29" t="str">
        <f>tableau!C72</f>
        <v>BM927</v>
      </c>
      <c r="K59" s="29" t="str">
        <f>tableau!B72</f>
        <v>TOUR DE CONTRÔLE</v>
      </c>
      <c r="L59" s="35">
        <f t="shared" si="2"/>
        <v>43.908922499999996</v>
      </c>
      <c r="M59" s="35">
        <f t="shared" si="3"/>
        <v>-0.5005072222222222</v>
      </c>
      <c r="N59" s="30"/>
      <c r="O59" s="30"/>
      <c r="P59" s="30"/>
      <c r="Q59" s="29">
        <f>tableau!N72</f>
        <v>92.227</v>
      </c>
    </row>
    <row r="60" spans="1:17" ht="12.75">
      <c r="A60" s="19" t="s">
        <v>8</v>
      </c>
      <c r="B60" s="24">
        <f>tableau!E73</f>
        <v>43</v>
      </c>
      <c r="C60" s="26">
        <f>tableau!F73</f>
        <v>54</v>
      </c>
      <c r="D60" s="25">
        <f>tableau!G73</f>
        <v>58.54</v>
      </c>
      <c r="E60" s="60" t="s">
        <v>149</v>
      </c>
      <c r="F60" s="21" t="str">
        <f>tableau!I73</f>
        <v>0</v>
      </c>
      <c r="G60" s="21">
        <f>tableau!J73</f>
        <v>27</v>
      </c>
      <c r="H60" s="22">
        <f>tableau!K73</f>
        <v>9.581</v>
      </c>
      <c r="J60" s="29" t="str">
        <f>tableau!C73</f>
        <v>BM928</v>
      </c>
      <c r="K60" s="29" t="str">
        <f>tableau!B73</f>
        <v>TOUR POMPIER</v>
      </c>
      <c r="L60" s="35">
        <f t="shared" si="2"/>
        <v>43.91626111111111</v>
      </c>
      <c r="M60" s="35">
        <f t="shared" si="3"/>
        <v>-0.4526613888888889</v>
      </c>
      <c r="N60" s="30"/>
      <c r="O60" s="30"/>
      <c r="P60" s="30"/>
      <c r="Q60" s="29">
        <f>tableau!N73</f>
        <v>95.818</v>
      </c>
    </row>
    <row r="61" spans="1:17" ht="12.75">
      <c r="A61" s="19" t="s">
        <v>8</v>
      </c>
      <c r="B61" s="24">
        <f>tableau!E74</f>
        <v>43</v>
      </c>
      <c r="C61" s="26">
        <f>tableau!F74</f>
        <v>56</v>
      </c>
      <c r="D61" s="25">
        <f>tableau!G74</f>
        <v>42.393</v>
      </c>
      <c r="E61" s="60" t="s">
        <v>149</v>
      </c>
      <c r="F61" s="21" t="str">
        <f>tableau!I74</f>
        <v>0</v>
      </c>
      <c r="G61" s="21">
        <f>tableau!J74</f>
        <v>24</v>
      </c>
      <c r="H61" s="22">
        <f>tableau!K74</f>
        <v>33.504</v>
      </c>
      <c r="J61" s="29" t="str">
        <f>tableau!C74</f>
        <v>BM929</v>
      </c>
      <c r="K61" s="29" t="str">
        <f>tableau!B74</f>
        <v>PYLÔNE TÉLÉCOM.</v>
      </c>
      <c r="L61" s="35">
        <f t="shared" si="2"/>
        <v>43.94510916666666</v>
      </c>
      <c r="M61" s="35">
        <f t="shared" si="3"/>
        <v>-0.4093066666666667</v>
      </c>
      <c r="N61" s="30"/>
      <c r="O61" s="30"/>
      <c r="P61" s="30"/>
      <c r="Q61" s="29">
        <f>tableau!N74</f>
        <v>140.438</v>
      </c>
    </row>
    <row r="62" spans="1:17" ht="12.75">
      <c r="A62" s="19" t="s">
        <v>8</v>
      </c>
      <c r="B62" s="24">
        <f>tableau!E75</f>
        <v>43</v>
      </c>
      <c r="C62" s="26">
        <f>tableau!F75</f>
        <v>58</v>
      </c>
      <c r="D62" s="25">
        <f>tableau!G75</f>
        <v>8.417</v>
      </c>
      <c r="E62" s="60" t="s">
        <v>149</v>
      </c>
      <c r="F62" s="21" t="str">
        <f>tableau!I75</f>
        <v>0</v>
      </c>
      <c r="G62" s="21">
        <f>tableau!J75</f>
        <v>19</v>
      </c>
      <c r="H62" s="22">
        <f>tableau!K75</f>
        <v>33.89</v>
      </c>
      <c r="J62" s="29" t="str">
        <f>tableau!C75</f>
        <v>BM930</v>
      </c>
      <c r="K62" s="29" t="str">
        <f>tableau!B75</f>
        <v>CHÂTEAU D'EAU</v>
      </c>
      <c r="L62" s="35">
        <f t="shared" si="2"/>
        <v>43.96900472222222</v>
      </c>
      <c r="M62" s="35">
        <f t="shared" si="3"/>
        <v>-0.32608055555555554</v>
      </c>
      <c r="N62" s="30"/>
      <c r="O62" s="30"/>
      <c r="P62" s="30"/>
      <c r="Q62" s="29">
        <f>tableau!N75</f>
        <v>173.28</v>
      </c>
    </row>
    <row r="63" spans="1:17" ht="12.75">
      <c r="A63" s="19" t="s">
        <v>8</v>
      </c>
      <c r="B63" s="24">
        <f>tableau!E76</f>
        <v>43</v>
      </c>
      <c r="C63" s="26">
        <f>tableau!F76</f>
        <v>58</v>
      </c>
      <c r="D63" s="25">
        <f>tableau!G76</f>
        <v>14.967</v>
      </c>
      <c r="E63" s="60" t="s">
        <v>149</v>
      </c>
      <c r="F63" s="21" t="str">
        <f>tableau!I76</f>
        <v>0</v>
      </c>
      <c r="G63" s="21">
        <f>tableau!J76</f>
        <v>18</v>
      </c>
      <c r="H63" s="22">
        <f>tableau!K76</f>
        <v>58.986</v>
      </c>
      <c r="J63" s="29" t="str">
        <f>tableau!C76</f>
        <v>BM931</v>
      </c>
      <c r="K63" s="29" t="str">
        <f>tableau!B76</f>
        <v>PYLÔNE TÉLÉCOM.</v>
      </c>
      <c r="L63" s="35">
        <f t="shared" si="2"/>
        <v>43.97082416666667</v>
      </c>
      <c r="M63" s="35">
        <f t="shared" si="3"/>
        <v>-0.31638499999999997</v>
      </c>
      <c r="N63" s="30"/>
      <c r="O63" s="30"/>
      <c r="P63" s="30"/>
      <c r="Q63" s="29">
        <f>tableau!N76</f>
        <v>170.58</v>
      </c>
    </row>
    <row r="64" spans="1:17" ht="12.75">
      <c r="A64" s="19" t="s">
        <v>8</v>
      </c>
      <c r="B64" s="24">
        <f>tableau!E77</f>
        <v>43</v>
      </c>
      <c r="C64" s="26">
        <f>tableau!F77</f>
        <v>55</v>
      </c>
      <c r="D64" s="25">
        <f>tableau!G77</f>
        <v>37.785</v>
      </c>
      <c r="E64" s="60" t="s">
        <v>149</v>
      </c>
      <c r="F64" s="21" t="str">
        <f>tableau!I77</f>
        <v>0</v>
      </c>
      <c r="G64" s="21">
        <f>tableau!J77</f>
        <v>18</v>
      </c>
      <c r="H64" s="22">
        <f>tableau!K77</f>
        <v>24.443</v>
      </c>
      <c r="J64" s="29" t="str">
        <f>tableau!C77</f>
        <v>BM932</v>
      </c>
      <c r="K64" s="29" t="str">
        <f>tableau!B77</f>
        <v>PYLÔNE TÉLÉCOM.</v>
      </c>
      <c r="L64" s="35">
        <f t="shared" si="2"/>
        <v>43.927162499999994</v>
      </c>
      <c r="M64" s="35">
        <f t="shared" si="3"/>
        <v>-0.3067897222222222</v>
      </c>
      <c r="N64" s="30"/>
      <c r="O64" s="30"/>
      <c r="P64" s="30"/>
      <c r="Q64" s="29">
        <f>tableau!N77</f>
        <v>176.417</v>
      </c>
    </row>
    <row r="65" spans="1:17" ht="12.75">
      <c r="A65" s="19" t="s">
        <v>8</v>
      </c>
      <c r="B65" s="24">
        <f>tableau!E78</f>
        <v>43</v>
      </c>
      <c r="C65" s="26">
        <f>tableau!F78</f>
        <v>56</v>
      </c>
      <c r="D65" s="25">
        <f>tableau!G78</f>
        <v>26.307</v>
      </c>
      <c r="E65" s="60" t="s">
        <v>149</v>
      </c>
      <c r="F65" s="21" t="str">
        <f>tableau!I78</f>
        <v>0</v>
      </c>
      <c r="G65" s="21">
        <f>tableau!J78</f>
        <v>22</v>
      </c>
      <c r="H65" s="22">
        <f>tableau!K78</f>
        <v>27.174</v>
      </c>
      <c r="J65" s="29" t="str">
        <f>tableau!C78</f>
        <v>BM933</v>
      </c>
      <c r="K65" s="29" t="str">
        <f>tableau!B78</f>
        <v>CHÂTEAU D'EAU GAILLÈRES</v>
      </c>
      <c r="L65" s="35">
        <f t="shared" si="2"/>
        <v>43.94064083333333</v>
      </c>
      <c r="M65" s="35">
        <f t="shared" si="3"/>
        <v>-0.37421499999999996</v>
      </c>
      <c r="N65" s="30"/>
      <c r="O65" s="30"/>
      <c r="P65" s="30"/>
      <c r="Q65" s="29">
        <f>tableau!N78</f>
        <v>133.101</v>
      </c>
    </row>
    <row r="66" spans="1:17" ht="12.75">
      <c r="A66" s="19" t="s">
        <v>8</v>
      </c>
      <c r="B66" s="24">
        <f>tableau!E79</f>
        <v>43</v>
      </c>
      <c r="C66" s="26">
        <f>tableau!F79</f>
        <v>53</v>
      </c>
      <c r="D66" s="25">
        <f>tableau!G79</f>
        <v>25.567</v>
      </c>
      <c r="E66" s="60" t="s">
        <v>149</v>
      </c>
      <c r="F66" s="21" t="str">
        <f>tableau!I79</f>
        <v>0</v>
      </c>
      <c r="G66" s="21">
        <f>tableau!J79</f>
        <v>28</v>
      </c>
      <c r="H66" s="22">
        <f>tableau!K79</f>
        <v>6.756</v>
      </c>
      <c r="J66" s="29" t="str">
        <f>tableau!C79</f>
        <v>BM934</v>
      </c>
      <c r="K66" s="29" t="str">
        <f>tableau!B79</f>
        <v>CHÂTEAU D'EAU EST</v>
      </c>
      <c r="L66" s="35">
        <f t="shared" si="2"/>
        <v>43.890435277777776</v>
      </c>
      <c r="M66" s="35">
        <f t="shared" si="3"/>
        <v>-0.46854333333333337</v>
      </c>
      <c r="N66" s="30"/>
      <c r="O66" s="30"/>
      <c r="P66" s="30"/>
      <c r="Q66" s="29">
        <f>tableau!N79</f>
        <v>133.289</v>
      </c>
    </row>
    <row r="67" spans="1:17" ht="12.75">
      <c r="A67" s="19" t="s">
        <v>8</v>
      </c>
      <c r="B67" s="24">
        <f>tableau!E80</f>
        <v>43</v>
      </c>
      <c r="C67" s="26">
        <f>tableau!F80</f>
        <v>54</v>
      </c>
      <c r="D67" s="25">
        <f>tableau!G80</f>
        <v>16.417</v>
      </c>
      <c r="E67" s="60" t="s">
        <v>149</v>
      </c>
      <c r="F67" s="21" t="str">
        <f>tableau!I80</f>
        <v>0</v>
      </c>
      <c r="G67" s="21">
        <f>tableau!J80</f>
        <v>28</v>
      </c>
      <c r="H67" s="22">
        <f>tableau!K80</f>
        <v>1.695</v>
      </c>
      <c r="J67" s="29" t="str">
        <f>tableau!C80</f>
        <v>BM935</v>
      </c>
      <c r="K67" s="29" t="str">
        <f>tableau!B80</f>
        <v>CHÂTEAU D' EAU NORD-EST</v>
      </c>
      <c r="L67" s="35">
        <f t="shared" si="2"/>
        <v>43.904560277777776</v>
      </c>
      <c r="M67" s="35">
        <f t="shared" si="3"/>
        <v>-0.4671375</v>
      </c>
      <c r="N67" s="30"/>
      <c r="O67" s="30"/>
      <c r="P67" s="30"/>
      <c r="Q67" s="29">
        <f>tableau!N80</f>
        <v>100.579</v>
      </c>
    </row>
    <row r="68" spans="1:17" ht="12.75">
      <c r="A68" s="19" t="s">
        <v>8</v>
      </c>
      <c r="B68" s="24">
        <f>tableau!E81</f>
        <v>43</v>
      </c>
      <c r="C68" s="26">
        <f>tableau!F81</f>
        <v>52</v>
      </c>
      <c r="D68" s="25">
        <f>tableau!G81</f>
        <v>27.732</v>
      </c>
      <c r="E68" s="60" t="s">
        <v>149</v>
      </c>
      <c r="F68" s="21" t="str">
        <f>tableau!I81</f>
        <v>0</v>
      </c>
      <c r="G68" s="21">
        <f>tableau!J81</f>
        <v>27</v>
      </c>
      <c r="H68" s="22">
        <f>tableau!K81</f>
        <v>46.769</v>
      </c>
      <c r="J68" s="29" t="str">
        <f>tableau!C81</f>
        <v>BM936</v>
      </c>
      <c r="K68" s="29" t="str">
        <f>tableau!B81</f>
        <v>PYLÔNE TÉLÉCOM.</v>
      </c>
      <c r="L68" s="35">
        <f t="shared" si="2"/>
        <v>43.87437</v>
      </c>
      <c r="M68" s="35">
        <f t="shared" si="3"/>
        <v>-0.4629913888888889</v>
      </c>
      <c r="N68" s="30"/>
      <c r="O68" s="30"/>
      <c r="P68" s="30"/>
      <c r="Q68" s="29">
        <f>tableau!N81</f>
        <v>141.732</v>
      </c>
    </row>
    <row r="69" spans="1:17" ht="12.75">
      <c r="A69" s="19" t="s">
        <v>8</v>
      </c>
      <c r="B69" s="24">
        <f>tableau!E82</f>
        <v>43</v>
      </c>
      <c r="C69" s="26">
        <f>tableau!F82</f>
        <v>50</v>
      </c>
      <c r="D69" s="25">
        <f>tableau!G82</f>
        <v>41.436</v>
      </c>
      <c r="E69" s="60" t="s">
        <v>149</v>
      </c>
      <c r="F69" s="21" t="str">
        <f>tableau!I82</f>
        <v>0</v>
      </c>
      <c r="G69" s="21">
        <f>tableau!J82</f>
        <v>23</v>
      </c>
      <c r="H69" s="22">
        <f>tableau!K82</f>
        <v>38.097</v>
      </c>
      <c r="J69" s="29" t="str">
        <f>tableau!C82</f>
        <v>BM937</v>
      </c>
      <c r="K69" s="29" t="str">
        <f>tableau!B82</f>
        <v>PYLÔNE TÉLÉCOM.</v>
      </c>
      <c r="L69" s="35">
        <f t="shared" si="2"/>
        <v>43.84484333333334</v>
      </c>
      <c r="M69" s="35">
        <f t="shared" si="3"/>
        <v>-0.39391583333333335</v>
      </c>
      <c r="N69" s="30"/>
      <c r="O69" s="30"/>
      <c r="P69" s="30"/>
      <c r="Q69" s="29">
        <f>tableau!N82</f>
        <v>190.343</v>
      </c>
    </row>
    <row r="70" spans="1:17" ht="12.75">
      <c r="A70" s="19" t="s">
        <v>8</v>
      </c>
      <c r="B70" s="24" t="e">
        <f>tableau!#REF!</f>
        <v>#REF!</v>
      </c>
      <c r="C70" s="26" t="e">
        <f>tableau!#REF!</f>
        <v>#REF!</v>
      </c>
      <c r="D70" s="25" t="e">
        <f>tableau!#REF!</f>
        <v>#REF!</v>
      </c>
      <c r="E70" s="19" t="s">
        <v>9</v>
      </c>
      <c r="F70" s="21" t="e">
        <f>tableau!#REF!</f>
        <v>#REF!</v>
      </c>
      <c r="G70" s="21" t="e">
        <f>tableau!#REF!</f>
        <v>#REF!</v>
      </c>
      <c r="H70" s="22" t="e">
        <f>tableau!#REF!</f>
        <v>#REF!</v>
      </c>
      <c r="J70" s="29" t="e">
        <f>tableau!#REF!</f>
        <v>#REF!</v>
      </c>
      <c r="K70" s="29" t="e">
        <f>tableau!#REF!</f>
        <v>#REF!</v>
      </c>
      <c r="L70" s="35" t="e">
        <f t="shared" si="2"/>
        <v>#REF!</v>
      </c>
      <c r="M70" s="35" t="e">
        <f t="shared" si="3"/>
        <v>#REF!</v>
      </c>
      <c r="N70" s="30"/>
      <c r="O70" s="30"/>
      <c r="P70" s="30"/>
      <c r="Q70" s="29" t="e">
        <f>tableau!#REF!</f>
        <v>#REF!</v>
      </c>
    </row>
    <row r="71" spans="1:17" ht="12.75">
      <c r="A71" s="19" t="s">
        <v>8</v>
      </c>
      <c r="B71" s="24" t="e">
        <f>tableau!#REF!</f>
        <v>#REF!</v>
      </c>
      <c r="C71" s="26" t="e">
        <f>tableau!#REF!</f>
        <v>#REF!</v>
      </c>
      <c r="D71" s="25" t="e">
        <f>tableau!#REF!</f>
        <v>#REF!</v>
      </c>
      <c r="E71" s="19" t="s">
        <v>9</v>
      </c>
      <c r="F71" s="21" t="e">
        <f>tableau!#REF!</f>
        <v>#REF!</v>
      </c>
      <c r="G71" s="21" t="e">
        <f>tableau!#REF!</f>
        <v>#REF!</v>
      </c>
      <c r="H71" s="22" t="e">
        <f>tableau!#REF!</f>
        <v>#REF!</v>
      </c>
      <c r="J71" s="29" t="e">
        <f>tableau!#REF!</f>
        <v>#REF!</v>
      </c>
      <c r="K71" s="29" t="e">
        <f>tableau!#REF!</f>
        <v>#REF!</v>
      </c>
      <c r="L71" s="35" t="e">
        <f aca="true" t="shared" si="4" ref="L71:L117">IF((A71="N"),1,-1)*(B71+C71/60+D71/3600)</f>
        <v>#REF!</v>
      </c>
      <c r="M71" s="35" t="e">
        <f aca="true" t="shared" si="5" ref="M71:M117">IF((E71="E"),1,-1)*(F71+G71/60+H71/3600)</f>
        <v>#REF!</v>
      </c>
      <c r="N71" s="30"/>
      <c r="O71" s="30"/>
      <c r="P71" s="30"/>
      <c r="Q71" s="29" t="e">
        <f>tableau!#REF!</f>
        <v>#REF!</v>
      </c>
    </row>
    <row r="72" spans="1:17" ht="12.75">
      <c r="A72" s="19" t="s">
        <v>8</v>
      </c>
      <c r="B72" s="24" t="e">
        <f>tableau!#REF!</f>
        <v>#REF!</v>
      </c>
      <c r="C72" s="26" t="e">
        <f>tableau!#REF!</f>
        <v>#REF!</v>
      </c>
      <c r="D72" s="25" t="e">
        <f>tableau!#REF!</f>
        <v>#REF!</v>
      </c>
      <c r="E72" s="19" t="s">
        <v>9</v>
      </c>
      <c r="F72" s="21" t="e">
        <f>tableau!#REF!</f>
        <v>#REF!</v>
      </c>
      <c r="G72" s="21" t="e">
        <f>tableau!#REF!</f>
        <v>#REF!</v>
      </c>
      <c r="H72" s="22" t="e">
        <f>tableau!#REF!</f>
        <v>#REF!</v>
      </c>
      <c r="J72" s="29" t="e">
        <f>tableau!#REF!</f>
        <v>#REF!</v>
      </c>
      <c r="K72" s="29" t="e">
        <f>tableau!#REF!</f>
        <v>#REF!</v>
      </c>
      <c r="L72" s="35" t="e">
        <f t="shared" si="4"/>
        <v>#REF!</v>
      </c>
      <c r="M72" s="35" t="e">
        <f t="shared" si="5"/>
        <v>#REF!</v>
      </c>
      <c r="N72" s="30"/>
      <c r="O72" s="30"/>
      <c r="P72" s="30"/>
      <c r="Q72" s="29" t="e">
        <f>tableau!#REF!</f>
        <v>#REF!</v>
      </c>
    </row>
    <row r="73" spans="1:17" ht="12.75">
      <c r="A73" s="19" t="s">
        <v>8</v>
      </c>
      <c r="B73" s="24" t="e">
        <f>tableau!#REF!</f>
        <v>#REF!</v>
      </c>
      <c r="C73" s="26" t="e">
        <f>tableau!#REF!</f>
        <v>#REF!</v>
      </c>
      <c r="D73" s="25" t="e">
        <f>tableau!#REF!</f>
        <v>#REF!</v>
      </c>
      <c r="E73" s="19" t="s">
        <v>9</v>
      </c>
      <c r="F73" s="21" t="e">
        <f>tableau!#REF!</f>
        <v>#REF!</v>
      </c>
      <c r="G73" s="21" t="e">
        <f>tableau!#REF!</f>
        <v>#REF!</v>
      </c>
      <c r="H73" s="22" t="e">
        <f>tableau!#REF!</f>
        <v>#REF!</v>
      </c>
      <c r="J73" s="29" t="e">
        <f>tableau!#REF!</f>
        <v>#REF!</v>
      </c>
      <c r="K73" s="29" t="e">
        <f>tableau!#REF!</f>
        <v>#REF!</v>
      </c>
      <c r="L73" s="35" t="e">
        <f t="shared" si="4"/>
        <v>#REF!</v>
      </c>
      <c r="M73" s="35" t="e">
        <f t="shared" si="5"/>
        <v>#REF!</v>
      </c>
      <c r="N73" s="30"/>
      <c r="O73" s="30"/>
      <c r="P73" s="30"/>
      <c r="Q73" s="29" t="e">
        <f>tableau!#REF!</f>
        <v>#REF!</v>
      </c>
    </row>
    <row r="74" spans="1:17" ht="12.75">
      <c r="A74" s="19" t="s">
        <v>8</v>
      </c>
      <c r="B74" s="24" t="e">
        <f>tableau!#REF!</f>
        <v>#REF!</v>
      </c>
      <c r="C74" s="26" t="e">
        <f>tableau!#REF!</f>
        <v>#REF!</v>
      </c>
      <c r="D74" s="25" t="e">
        <f>tableau!#REF!</f>
        <v>#REF!</v>
      </c>
      <c r="E74" s="19" t="s">
        <v>9</v>
      </c>
      <c r="F74" s="21" t="e">
        <f>tableau!#REF!</f>
        <v>#REF!</v>
      </c>
      <c r="G74" s="21" t="e">
        <f>tableau!#REF!</f>
        <v>#REF!</v>
      </c>
      <c r="H74" s="22" t="e">
        <f>tableau!#REF!</f>
        <v>#REF!</v>
      </c>
      <c r="J74" s="29" t="e">
        <f>tableau!#REF!</f>
        <v>#REF!</v>
      </c>
      <c r="K74" s="29" t="e">
        <f>tableau!#REF!</f>
        <v>#REF!</v>
      </c>
      <c r="L74" s="35" t="e">
        <f t="shared" si="4"/>
        <v>#REF!</v>
      </c>
      <c r="M74" s="35" t="e">
        <f t="shared" si="5"/>
        <v>#REF!</v>
      </c>
      <c r="N74" s="30"/>
      <c r="O74" s="30"/>
      <c r="P74" s="30"/>
      <c r="Q74" s="29" t="e">
        <f>tableau!#REF!</f>
        <v>#REF!</v>
      </c>
    </row>
    <row r="75" spans="1:17" ht="12.75">
      <c r="A75" s="19" t="s">
        <v>8</v>
      </c>
      <c r="B75" s="24" t="e">
        <f>tableau!#REF!</f>
        <v>#REF!</v>
      </c>
      <c r="C75" s="26" t="e">
        <f>tableau!#REF!</f>
        <v>#REF!</v>
      </c>
      <c r="D75" s="25" t="e">
        <f>tableau!#REF!</f>
        <v>#REF!</v>
      </c>
      <c r="E75" s="19" t="s">
        <v>9</v>
      </c>
      <c r="F75" s="21" t="e">
        <f>tableau!#REF!</f>
        <v>#REF!</v>
      </c>
      <c r="G75" s="21" t="e">
        <f>tableau!#REF!</f>
        <v>#REF!</v>
      </c>
      <c r="H75" s="22" t="e">
        <f>tableau!#REF!</f>
        <v>#REF!</v>
      </c>
      <c r="J75" s="29" t="e">
        <f>tableau!#REF!</f>
        <v>#REF!</v>
      </c>
      <c r="K75" s="29" t="e">
        <f>tableau!#REF!</f>
        <v>#REF!</v>
      </c>
      <c r="L75" s="35" t="e">
        <f t="shared" si="4"/>
        <v>#REF!</v>
      </c>
      <c r="M75" s="35" t="e">
        <f t="shared" si="5"/>
        <v>#REF!</v>
      </c>
      <c r="N75" s="30"/>
      <c r="O75" s="30"/>
      <c r="P75" s="30"/>
      <c r="Q75" s="29" t="e">
        <f>tableau!#REF!</f>
        <v>#REF!</v>
      </c>
    </row>
    <row r="76" spans="1:17" ht="12.75">
      <c r="A76" s="19" t="s">
        <v>8</v>
      </c>
      <c r="B76" s="24" t="e">
        <f>tableau!#REF!</f>
        <v>#REF!</v>
      </c>
      <c r="C76" s="26" t="e">
        <f>tableau!#REF!</f>
        <v>#REF!</v>
      </c>
      <c r="D76" s="25" t="e">
        <f>tableau!#REF!</f>
        <v>#REF!</v>
      </c>
      <c r="E76" s="19" t="s">
        <v>9</v>
      </c>
      <c r="F76" s="21" t="e">
        <f>tableau!#REF!</f>
        <v>#REF!</v>
      </c>
      <c r="G76" s="21" t="e">
        <f>tableau!#REF!</f>
        <v>#REF!</v>
      </c>
      <c r="H76" s="22" t="e">
        <f>tableau!#REF!</f>
        <v>#REF!</v>
      </c>
      <c r="J76" s="29" t="e">
        <f>tableau!#REF!</f>
        <v>#REF!</v>
      </c>
      <c r="K76" s="29" t="e">
        <f>tableau!#REF!</f>
        <v>#REF!</v>
      </c>
      <c r="L76" s="35" t="e">
        <f t="shared" si="4"/>
        <v>#REF!</v>
      </c>
      <c r="M76" s="35" t="e">
        <f t="shared" si="5"/>
        <v>#REF!</v>
      </c>
      <c r="N76" s="30"/>
      <c r="O76" s="30"/>
      <c r="P76" s="30"/>
      <c r="Q76" s="29" t="e">
        <f>tableau!#REF!</f>
        <v>#REF!</v>
      </c>
    </row>
    <row r="77" spans="1:17" ht="12.75">
      <c r="A77" s="19" t="s">
        <v>8</v>
      </c>
      <c r="B77" s="24" t="e">
        <f>tableau!#REF!</f>
        <v>#REF!</v>
      </c>
      <c r="C77" s="26" t="e">
        <f>tableau!#REF!</f>
        <v>#REF!</v>
      </c>
      <c r="D77" s="25" t="e">
        <f>tableau!#REF!</f>
        <v>#REF!</v>
      </c>
      <c r="E77" s="19" t="s">
        <v>9</v>
      </c>
      <c r="F77" s="21" t="e">
        <f>tableau!#REF!</f>
        <v>#REF!</v>
      </c>
      <c r="G77" s="21" t="e">
        <f>tableau!#REF!</f>
        <v>#REF!</v>
      </c>
      <c r="H77" s="22" t="e">
        <f>tableau!#REF!</f>
        <v>#REF!</v>
      </c>
      <c r="J77" s="29" t="e">
        <f>tableau!#REF!</f>
        <v>#REF!</v>
      </c>
      <c r="K77" s="29" t="e">
        <f>tableau!#REF!</f>
        <v>#REF!</v>
      </c>
      <c r="L77" s="35" t="e">
        <f t="shared" si="4"/>
        <v>#REF!</v>
      </c>
      <c r="M77" s="35" t="e">
        <f t="shared" si="5"/>
        <v>#REF!</v>
      </c>
      <c r="N77" s="30"/>
      <c r="O77" s="30"/>
      <c r="P77" s="30"/>
      <c r="Q77" s="29" t="e">
        <f>tableau!#REF!</f>
        <v>#REF!</v>
      </c>
    </row>
    <row r="78" spans="1:17" ht="12.75">
      <c r="A78" s="19" t="s">
        <v>8</v>
      </c>
      <c r="B78" s="24" t="e">
        <f>tableau!#REF!</f>
        <v>#REF!</v>
      </c>
      <c r="C78" s="26" t="e">
        <f>tableau!#REF!</f>
        <v>#REF!</v>
      </c>
      <c r="D78" s="25" t="e">
        <f>tableau!#REF!</f>
        <v>#REF!</v>
      </c>
      <c r="E78" s="19" t="s">
        <v>9</v>
      </c>
      <c r="F78" s="21" t="e">
        <f>tableau!#REF!</f>
        <v>#REF!</v>
      </c>
      <c r="G78" s="21" t="e">
        <f>tableau!#REF!</f>
        <v>#REF!</v>
      </c>
      <c r="H78" s="22" t="e">
        <f>tableau!#REF!</f>
        <v>#REF!</v>
      </c>
      <c r="J78" s="29" t="e">
        <f>tableau!#REF!</f>
        <v>#REF!</v>
      </c>
      <c r="K78" s="29" t="e">
        <f>tableau!#REF!</f>
        <v>#REF!</v>
      </c>
      <c r="L78" s="35" t="e">
        <f t="shared" si="4"/>
        <v>#REF!</v>
      </c>
      <c r="M78" s="35" t="e">
        <f t="shared" si="5"/>
        <v>#REF!</v>
      </c>
      <c r="N78" s="30"/>
      <c r="O78" s="30"/>
      <c r="P78" s="30"/>
      <c r="Q78" s="29" t="e">
        <f>tableau!#REF!</f>
        <v>#REF!</v>
      </c>
    </row>
    <row r="79" spans="1:17" ht="12.75">
      <c r="A79" s="19" t="s">
        <v>8</v>
      </c>
      <c r="B79" s="24" t="e">
        <f>tableau!#REF!</f>
        <v>#REF!</v>
      </c>
      <c r="C79" s="26" t="e">
        <f>tableau!#REF!</f>
        <v>#REF!</v>
      </c>
      <c r="D79" s="25" t="e">
        <f>tableau!#REF!</f>
        <v>#REF!</v>
      </c>
      <c r="E79" s="19" t="s">
        <v>9</v>
      </c>
      <c r="F79" s="21" t="e">
        <f>tableau!#REF!</f>
        <v>#REF!</v>
      </c>
      <c r="G79" s="21" t="e">
        <f>tableau!#REF!</f>
        <v>#REF!</v>
      </c>
      <c r="H79" s="22" t="e">
        <f>tableau!#REF!</f>
        <v>#REF!</v>
      </c>
      <c r="J79" s="29" t="e">
        <f>tableau!#REF!</f>
        <v>#REF!</v>
      </c>
      <c r="K79" s="29" t="e">
        <f>tableau!#REF!</f>
        <v>#REF!</v>
      </c>
      <c r="L79" s="35" t="e">
        <f t="shared" si="4"/>
        <v>#REF!</v>
      </c>
      <c r="M79" s="35" t="e">
        <f t="shared" si="5"/>
        <v>#REF!</v>
      </c>
      <c r="N79" s="30"/>
      <c r="O79" s="30"/>
      <c r="P79" s="30"/>
      <c r="Q79" s="29" t="e">
        <f>tableau!#REF!</f>
        <v>#REF!</v>
      </c>
    </row>
    <row r="80" spans="1:17" ht="12.75">
      <c r="A80" s="19" t="s">
        <v>8</v>
      </c>
      <c r="B80" s="24" t="e">
        <f>tableau!#REF!</f>
        <v>#REF!</v>
      </c>
      <c r="C80" s="26" t="e">
        <f>tableau!#REF!</f>
        <v>#REF!</v>
      </c>
      <c r="D80" s="25" t="e">
        <f>tableau!#REF!</f>
        <v>#REF!</v>
      </c>
      <c r="E80" s="19" t="s">
        <v>9</v>
      </c>
      <c r="F80" s="21" t="e">
        <f>tableau!#REF!</f>
        <v>#REF!</v>
      </c>
      <c r="G80" s="21" t="e">
        <f>tableau!#REF!</f>
        <v>#REF!</v>
      </c>
      <c r="H80" s="22" t="e">
        <f>tableau!#REF!</f>
        <v>#REF!</v>
      </c>
      <c r="J80" s="29" t="e">
        <f>tableau!#REF!</f>
        <v>#REF!</v>
      </c>
      <c r="K80" s="29" t="e">
        <f>tableau!#REF!</f>
        <v>#REF!</v>
      </c>
      <c r="L80" s="35" t="e">
        <f t="shared" si="4"/>
        <v>#REF!</v>
      </c>
      <c r="M80" s="35" t="e">
        <f t="shared" si="5"/>
        <v>#REF!</v>
      </c>
      <c r="N80" s="30"/>
      <c r="O80" s="30"/>
      <c r="P80" s="30"/>
      <c r="Q80" s="29" t="e">
        <f>tableau!#REF!</f>
        <v>#REF!</v>
      </c>
    </row>
    <row r="81" spans="1:17" ht="12.75">
      <c r="A81" s="19" t="s">
        <v>8</v>
      </c>
      <c r="B81" s="24" t="e">
        <f>tableau!#REF!</f>
        <v>#REF!</v>
      </c>
      <c r="C81" s="26" t="e">
        <f>tableau!#REF!</f>
        <v>#REF!</v>
      </c>
      <c r="D81" s="25" t="e">
        <f>tableau!#REF!</f>
        <v>#REF!</v>
      </c>
      <c r="E81" s="19" t="s">
        <v>9</v>
      </c>
      <c r="F81" s="21" t="e">
        <f>tableau!#REF!</f>
        <v>#REF!</v>
      </c>
      <c r="G81" s="21" t="e">
        <f>tableau!#REF!</f>
        <v>#REF!</v>
      </c>
      <c r="H81" s="22" t="e">
        <f>tableau!#REF!</f>
        <v>#REF!</v>
      </c>
      <c r="J81" s="29" t="e">
        <f>tableau!#REF!</f>
        <v>#REF!</v>
      </c>
      <c r="K81" s="29" t="e">
        <f>tableau!#REF!</f>
        <v>#REF!</v>
      </c>
      <c r="L81" s="35" t="e">
        <f t="shared" si="4"/>
        <v>#REF!</v>
      </c>
      <c r="M81" s="35" t="e">
        <f t="shared" si="5"/>
        <v>#REF!</v>
      </c>
      <c r="N81" s="30"/>
      <c r="O81" s="30"/>
      <c r="P81" s="30"/>
      <c r="Q81" s="29" t="e">
        <f>tableau!#REF!</f>
        <v>#REF!</v>
      </c>
    </row>
    <row r="82" spans="1:17" ht="12.75">
      <c r="A82" s="19" t="s">
        <v>8</v>
      </c>
      <c r="B82" s="24" t="e">
        <f>tableau!#REF!</f>
        <v>#REF!</v>
      </c>
      <c r="C82" s="26" t="e">
        <f>tableau!#REF!</f>
        <v>#REF!</v>
      </c>
      <c r="D82" s="25" t="e">
        <f>tableau!#REF!</f>
        <v>#REF!</v>
      </c>
      <c r="E82" s="19" t="s">
        <v>9</v>
      </c>
      <c r="F82" s="21" t="e">
        <f>tableau!#REF!</f>
        <v>#REF!</v>
      </c>
      <c r="G82" s="21" t="e">
        <f>tableau!#REF!</f>
        <v>#REF!</v>
      </c>
      <c r="H82" s="22" t="e">
        <f>tableau!#REF!</f>
        <v>#REF!</v>
      </c>
      <c r="J82" s="29" t="e">
        <f>tableau!#REF!</f>
        <v>#REF!</v>
      </c>
      <c r="K82" s="29" t="e">
        <f>tableau!#REF!</f>
        <v>#REF!</v>
      </c>
      <c r="L82" s="35" t="e">
        <f t="shared" si="4"/>
        <v>#REF!</v>
      </c>
      <c r="M82" s="35" t="e">
        <f t="shared" si="5"/>
        <v>#REF!</v>
      </c>
      <c r="N82" s="30"/>
      <c r="O82" s="30"/>
      <c r="P82" s="30"/>
      <c r="Q82" s="29" t="e">
        <f>tableau!#REF!</f>
        <v>#REF!</v>
      </c>
    </row>
    <row r="83" spans="1:17" ht="12.75">
      <c r="A83" s="19" t="s">
        <v>8</v>
      </c>
      <c r="B83" s="24" t="e">
        <f>tableau!#REF!</f>
        <v>#REF!</v>
      </c>
      <c r="C83" s="26" t="e">
        <f>tableau!#REF!</f>
        <v>#REF!</v>
      </c>
      <c r="D83" s="25" t="e">
        <f>tableau!#REF!</f>
        <v>#REF!</v>
      </c>
      <c r="E83" s="19" t="s">
        <v>9</v>
      </c>
      <c r="F83" s="21" t="e">
        <f>tableau!#REF!</f>
        <v>#REF!</v>
      </c>
      <c r="G83" s="21" t="e">
        <f>tableau!#REF!</f>
        <v>#REF!</v>
      </c>
      <c r="H83" s="22" t="e">
        <f>tableau!#REF!</f>
        <v>#REF!</v>
      </c>
      <c r="J83" s="29" t="e">
        <f>tableau!#REF!</f>
        <v>#REF!</v>
      </c>
      <c r="K83" s="29" t="e">
        <f>tableau!#REF!</f>
        <v>#REF!</v>
      </c>
      <c r="L83" s="35" t="e">
        <f t="shared" si="4"/>
        <v>#REF!</v>
      </c>
      <c r="M83" s="35" t="e">
        <f t="shared" si="5"/>
        <v>#REF!</v>
      </c>
      <c r="N83" s="30"/>
      <c r="O83" s="30"/>
      <c r="P83" s="30"/>
      <c r="Q83" s="29" t="e">
        <f>tableau!#REF!</f>
        <v>#REF!</v>
      </c>
    </row>
    <row r="84" spans="1:17" ht="12.75">
      <c r="A84" s="19" t="s">
        <v>8</v>
      </c>
      <c r="B84" s="24" t="e">
        <f>tableau!#REF!</f>
        <v>#REF!</v>
      </c>
      <c r="C84" s="26" t="e">
        <f>tableau!#REF!</f>
        <v>#REF!</v>
      </c>
      <c r="D84" s="25" t="e">
        <f>tableau!#REF!</f>
        <v>#REF!</v>
      </c>
      <c r="E84" s="19" t="s">
        <v>9</v>
      </c>
      <c r="F84" s="21" t="e">
        <f>tableau!#REF!</f>
        <v>#REF!</v>
      </c>
      <c r="G84" s="21" t="e">
        <f>tableau!#REF!</f>
        <v>#REF!</v>
      </c>
      <c r="H84" s="22" t="e">
        <f>tableau!#REF!</f>
        <v>#REF!</v>
      </c>
      <c r="J84" s="29" t="e">
        <f>tableau!#REF!</f>
        <v>#REF!</v>
      </c>
      <c r="K84" s="29" t="e">
        <f>tableau!#REF!</f>
        <v>#REF!</v>
      </c>
      <c r="L84" s="35" t="e">
        <f t="shared" si="4"/>
        <v>#REF!</v>
      </c>
      <c r="M84" s="35" t="e">
        <f t="shared" si="5"/>
        <v>#REF!</v>
      </c>
      <c r="N84" s="30"/>
      <c r="O84" s="30"/>
      <c r="P84" s="30"/>
      <c r="Q84" s="29" t="e">
        <f>tableau!#REF!</f>
        <v>#REF!</v>
      </c>
    </row>
    <row r="85" spans="1:17" ht="12.75">
      <c r="A85" s="19" t="s">
        <v>8</v>
      </c>
      <c r="B85" s="24" t="e">
        <f>tableau!#REF!</f>
        <v>#REF!</v>
      </c>
      <c r="C85" s="26" t="e">
        <f>tableau!#REF!</f>
        <v>#REF!</v>
      </c>
      <c r="D85" s="25" t="e">
        <f>tableau!#REF!</f>
        <v>#REF!</v>
      </c>
      <c r="E85" s="19" t="s">
        <v>9</v>
      </c>
      <c r="F85" s="21" t="e">
        <f>tableau!#REF!</f>
        <v>#REF!</v>
      </c>
      <c r="G85" s="21" t="e">
        <f>tableau!#REF!</f>
        <v>#REF!</v>
      </c>
      <c r="H85" s="22" t="e">
        <f>tableau!#REF!</f>
        <v>#REF!</v>
      </c>
      <c r="J85" s="29" t="e">
        <f>tableau!#REF!</f>
        <v>#REF!</v>
      </c>
      <c r="K85" s="29" t="e">
        <f>tableau!#REF!</f>
        <v>#REF!</v>
      </c>
      <c r="L85" s="35" t="e">
        <f t="shared" si="4"/>
        <v>#REF!</v>
      </c>
      <c r="M85" s="35" t="e">
        <f t="shared" si="5"/>
        <v>#REF!</v>
      </c>
      <c r="N85" s="30"/>
      <c r="O85" s="30"/>
      <c r="P85" s="30"/>
      <c r="Q85" s="29" t="e">
        <f>tableau!#REF!</f>
        <v>#REF!</v>
      </c>
    </row>
    <row r="86" spans="1:17" ht="12.75">
      <c r="A86" s="19" t="s">
        <v>8</v>
      </c>
      <c r="B86" s="24" t="e">
        <f>tableau!#REF!</f>
        <v>#REF!</v>
      </c>
      <c r="C86" s="26" t="e">
        <f>tableau!#REF!</f>
        <v>#REF!</v>
      </c>
      <c r="D86" s="25" t="e">
        <f>tableau!#REF!</f>
        <v>#REF!</v>
      </c>
      <c r="E86" s="19" t="s">
        <v>9</v>
      </c>
      <c r="F86" s="21" t="e">
        <f>tableau!#REF!</f>
        <v>#REF!</v>
      </c>
      <c r="G86" s="21" t="e">
        <f>tableau!#REF!</f>
        <v>#REF!</v>
      </c>
      <c r="H86" s="22" t="e">
        <f>tableau!#REF!</f>
        <v>#REF!</v>
      </c>
      <c r="J86" s="29" t="e">
        <f>tableau!#REF!</f>
        <v>#REF!</v>
      </c>
      <c r="K86" s="29" t="e">
        <f>tableau!#REF!</f>
        <v>#REF!</v>
      </c>
      <c r="L86" s="35" t="e">
        <f t="shared" si="4"/>
        <v>#REF!</v>
      </c>
      <c r="M86" s="35" t="e">
        <f t="shared" si="5"/>
        <v>#REF!</v>
      </c>
      <c r="N86" s="30"/>
      <c r="O86" s="30"/>
      <c r="P86" s="30"/>
      <c r="Q86" s="29" t="e">
        <f>tableau!#REF!</f>
        <v>#REF!</v>
      </c>
    </row>
    <row r="87" spans="1:17" ht="12.75">
      <c r="A87" s="19" t="s">
        <v>8</v>
      </c>
      <c r="B87" s="24" t="e">
        <f>tableau!#REF!</f>
        <v>#REF!</v>
      </c>
      <c r="C87" s="26" t="e">
        <f>tableau!#REF!</f>
        <v>#REF!</v>
      </c>
      <c r="D87" s="25" t="e">
        <f>tableau!#REF!</f>
        <v>#REF!</v>
      </c>
      <c r="E87" s="19" t="s">
        <v>9</v>
      </c>
      <c r="F87" s="21" t="e">
        <f>tableau!#REF!</f>
        <v>#REF!</v>
      </c>
      <c r="G87" s="21" t="e">
        <f>tableau!#REF!</f>
        <v>#REF!</v>
      </c>
      <c r="H87" s="22" t="e">
        <f>tableau!#REF!</f>
        <v>#REF!</v>
      </c>
      <c r="J87" s="29" t="e">
        <f>tableau!#REF!</f>
        <v>#REF!</v>
      </c>
      <c r="K87" s="29" t="e">
        <f>tableau!#REF!</f>
        <v>#REF!</v>
      </c>
      <c r="L87" s="35" t="e">
        <f t="shared" si="4"/>
        <v>#REF!</v>
      </c>
      <c r="M87" s="35" t="e">
        <f t="shared" si="5"/>
        <v>#REF!</v>
      </c>
      <c r="N87" s="30"/>
      <c r="O87" s="30"/>
      <c r="P87" s="30"/>
      <c r="Q87" s="29" t="e">
        <f>tableau!#REF!</f>
        <v>#REF!</v>
      </c>
    </row>
    <row r="88" spans="1:17" ht="12.75">
      <c r="A88" s="19" t="s">
        <v>8</v>
      </c>
      <c r="B88" s="24" t="e">
        <f>tableau!#REF!</f>
        <v>#REF!</v>
      </c>
      <c r="C88" s="26" t="e">
        <f>tableau!#REF!</f>
        <v>#REF!</v>
      </c>
      <c r="D88" s="25" t="e">
        <f>tableau!#REF!</f>
        <v>#REF!</v>
      </c>
      <c r="E88" s="19" t="s">
        <v>9</v>
      </c>
      <c r="F88" s="21" t="e">
        <f>tableau!#REF!</f>
        <v>#REF!</v>
      </c>
      <c r="G88" s="21" t="e">
        <f>tableau!#REF!</f>
        <v>#REF!</v>
      </c>
      <c r="H88" s="22" t="e">
        <f>tableau!#REF!</f>
        <v>#REF!</v>
      </c>
      <c r="J88" s="29" t="e">
        <f>tableau!#REF!</f>
        <v>#REF!</v>
      </c>
      <c r="K88" s="29" t="e">
        <f>tableau!#REF!</f>
        <v>#REF!</v>
      </c>
      <c r="L88" s="35" t="e">
        <f t="shared" si="4"/>
        <v>#REF!</v>
      </c>
      <c r="M88" s="35" t="e">
        <f t="shared" si="5"/>
        <v>#REF!</v>
      </c>
      <c r="N88" s="30"/>
      <c r="O88" s="30"/>
      <c r="P88" s="30"/>
      <c r="Q88" s="29" t="e">
        <f>tableau!#REF!</f>
        <v>#REF!</v>
      </c>
    </row>
    <row r="89" spans="1:17" ht="12.75">
      <c r="A89" s="19" t="s">
        <v>8</v>
      </c>
      <c r="B89" s="24" t="e">
        <f>tableau!#REF!</f>
        <v>#REF!</v>
      </c>
      <c r="C89" s="26" t="e">
        <f>tableau!#REF!</f>
        <v>#REF!</v>
      </c>
      <c r="D89" s="25" t="e">
        <f>tableau!#REF!</f>
        <v>#REF!</v>
      </c>
      <c r="E89" s="19" t="s">
        <v>9</v>
      </c>
      <c r="F89" s="21" t="e">
        <f>tableau!#REF!</f>
        <v>#REF!</v>
      </c>
      <c r="G89" s="21" t="e">
        <f>tableau!#REF!</f>
        <v>#REF!</v>
      </c>
      <c r="H89" s="22" t="e">
        <f>tableau!#REF!</f>
        <v>#REF!</v>
      </c>
      <c r="J89" s="29" t="e">
        <f>tableau!#REF!</f>
        <v>#REF!</v>
      </c>
      <c r="K89" s="29" t="e">
        <f>tableau!#REF!</f>
        <v>#REF!</v>
      </c>
      <c r="L89" s="35" t="e">
        <f t="shared" si="4"/>
        <v>#REF!</v>
      </c>
      <c r="M89" s="35" t="e">
        <f t="shared" si="5"/>
        <v>#REF!</v>
      </c>
      <c r="N89" s="30"/>
      <c r="O89" s="30"/>
      <c r="P89" s="30"/>
      <c r="Q89" s="29" t="e">
        <f>tableau!#REF!</f>
        <v>#REF!</v>
      </c>
    </row>
    <row r="90" spans="1:17" ht="12.75">
      <c r="A90" s="19" t="s">
        <v>8</v>
      </c>
      <c r="B90" s="24" t="e">
        <f>tableau!#REF!</f>
        <v>#REF!</v>
      </c>
      <c r="C90" s="26" t="e">
        <f>tableau!#REF!</f>
        <v>#REF!</v>
      </c>
      <c r="D90" s="25" t="e">
        <f>tableau!#REF!</f>
        <v>#REF!</v>
      </c>
      <c r="E90" s="19" t="s">
        <v>9</v>
      </c>
      <c r="F90" s="21" t="e">
        <f>tableau!#REF!</f>
        <v>#REF!</v>
      </c>
      <c r="G90" s="21" t="e">
        <f>tableau!#REF!</f>
        <v>#REF!</v>
      </c>
      <c r="H90" s="22" t="e">
        <f>tableau!#REF!</f>
        <v>#REF!</v>
      </c>
      <c r="J90" s="29" t="e">
        <f>tableau!#REF!</f>
        <v>#REF!</v>
      </c>
      <c r="K90" s="29" t="e">
        <f>tableau!#REF!</f>
        <v>#REF!</v>
      </c>
      <c r="L90" s="35" t="e">
        <f t="shared" si="4"/>
        <v>#REF!</v>
      </c>
      <c r="M90" s="35" t="e">
        <f t="shared" si="5"/>
        <v>#REF!</v>
      </c>
      <c r="N90" s="30"/>
      <c r="O90" s="30"/>
      <c r="P90" s="30"/>
      <c r="Q90" s="29" t="e">
        <f>tableau!#REF!</f>
        <v>#REF!</v>
      </c>
    </row>
    <row r="91" spans="1:17" ht="12.75">
      <c r="A91" s="19" t="s">
        <v>8</v>
      </c>
      <c r="B91" s="24" t="e">
        <f>tableau!#REF!</f>
        <v>#REF!</v>
      </c>
      <c r="C91" s="26" t="e">
        <f>tableau!#REF!</f>
        <v>#REF!</v>
      </c>
      <c r="D91" s="25" t="e">
        <f>tableau!#REF!</f>
        <v>#REF!</v>
      </c>
      <c r="E91" s="19" t="s">
        <v>9</v>
      </c>
      <c r="F91" s="21" t="e">
        <f>tableau!#REF!</f>
        <v>#REF!</v>
      </c>
      <c r="G91" s="21" t="e">
        <f>tableau!#REF!</f>
        <v>#REF!</v>
      </c>
      <c r="H91" s="22" t="e">
        <f>tableau!#REF!</f>
        <v>#REF!</v>
      </c>
      <c r="J91" s="29" t="e">
        <f>tableau!#REF!</f>
        <v>#REF!</v>
      </c>
      <c r="K91" s="29" t="e">
        <f>tableau!#REF!</f>
        <v>#REF!</v>
      </c>
      <c r="L91" s="35" t="e">
        <f t="shared" si="4"/>
        <v>#REF!</v>
      </c>
      <c r="M91" s="35" t="e">
        <f t="shared" si="5"/>
        <v>#REF!</v>
      </c>
      <c r="N91" s="30"/>
      <c r="O91" s="30"/>
      <c r="P91" s="30"/>
      <c r="Q91" s="29" t="e">
        <f>tableau!#REF!</f>
        <v>#REF!</v>
      </c>
    </row>
    <row r="92" spans="1:17" ht="12.75">
      <c r="A92" s="19" t="s">
        <v>8</v>
      </c>
      <c r="B92" s="24" t="e">
        <f>tableau!#REF!</f>
        <v>#REF!</v>
      </c>
      <c r="C92" s="26" t="e">
        <f>tableau!#REF!</f>
        <v>#REF!</v>
      </c>
      <c r="D92" s="25" t="e">
        <f>tableau!#REF!</f>
        <v>#REF!</v>
      </c>
      <c r="E92" s="19" t="s">
        <v>9</v>
      </c>
      <c r="F92" s="21" t="e">
        <f>tableau!#REF!</f>
        <v>#REF!</v>
      </c>
      <c r="G92" s="21" t="e">
        <f>tableau!#REF!</f>
        <v>#REF!</v>
      </c>
      <c r="H92" s="22" t="e">
        <f>tableau!#REF!</f>
        <v>#REF!</v>
      </c>
      <c r="J92" s="29" t="e">
        <f>tableau!#REF!</f>
        <v>#REF!</v>
      </c>
      <c r="K92" s="29" t="e">
        <f>tableau!#REF!</f>
        <v>#REF!</v>
      </c>
      <c r="L92" s="35" t="e">
        <f t="shared" si="4"/>
        <v>#REF!</v>
      </c>
      <c r="M92" s="35" t="e">
        <f t="shared" si="5"/>
        <v>#REF!</v>
      </c>
      <c r="N92" s="30"/>
      <c r="O92" s="30"/>
      <c r="P92" s="30"/>
      <c r="Q92" s="29" t="e">
        <f>tableau!#REF!</f>
        <v>#REF!</v>
      </c>
    </row>
    <row r="93" spans="1:17" ht="12.75">
      <c r="A93" s="19" t="s">
        <v>8</v>
      </c>
      <c r="B93" s="24" t="e">
        <f>tableau!#REF!</f>
        <v>#REF!</v>
      </c>
      <c r="C93" s="26" t="e">
        <f>tableau!#REF!</f>
        <v>#REF!</v>
      </c>
      <c r="D93" s="25" t="e">
        <f>tableau!#REF!</f>
        <v>#REF!</v>
      </c>
      <c r="E93" s="19" t="s">
        <v>9</v>
      </c>
      <c r="F93" s="21" t="e">
        <f>tableau!#REF!</f>
        <v>#REF!</v>
      </c>
      <c r="G93" s="21" t="e">
        <f>tableau!#REF!</f>
        <v>#REF!</v>
      </c>
      <c r="H93" s="22" t="e">
        <f>tableau!#REF!</f>
        <v>#REF!</v>
      </c>
      <c r="J93" s="29" t="e">
        <f>tableau!#REF!</f>
        <v>#REF!</v>
      </c>
      <c r="K93" s="29" t="e">
        <f>tableau!#REF!</f>
        <v>#REF!</v>
      </c>
      <c r="L93" s="35" t="e">
        <f t="shared" si="4"/>
        <v>#REF!</v>
      </c>
      <c r="M93" s="35" t="e">
        <f t="shared" si="5"/>
        <v>#REF!</v>
      </c>
      <c r="N93" s="30"/>
      <c r="O93" s="30"/>
      <c r="P93" s="30"/>
      <c r="Q93" s="29" t="e">
        <f>tableau!#REF!</f>
        <v>#REF!</v>
      </c>
    </row>
    <row r="94" spans="1:17" ht="12.75">
      <c r="A94" s="19" t="s">
        <v>8</v>
      </c>
      <c r="B94" s="24" t="e">
        <f>tableau!#REF!</f>
        <v>#REF!</v>
      </c>
      <c r="C94" s="26" t="e">
        <f>tableau!#REF!</f>
        <v>#REF!</v>
      </c>
      <c r="D94" s="25" t="e">
        <f>tableau!#REF!</f>
        <v>#REF!</v>
      </c>
      <c r="E94" s="19" t="s">
        <v>9</v>
      </c>
      <c r="F94" s="21" t="e">
        <f>tableau!#REF!</f>
        <v>#REF!</v>
      </c>
      <c r="G94" s="21" t="e">
        <f>tableau!#REF!</f>
        <v>#REF!</v>
      </c>
      <c r="H94" s="22" t="e">
        <f>tableau!#REF!</f>
        <v>#REF!</v>
      </c>
      <c r="J94" s="29" t="e">
        <f>tableau!#REF!</f>
        <v>#REF!</v>
      </c>
      <c r="K94" s="29" t="e">
        <f>tableau!#REF!</f>
        <v>#REF!</v>
      </c>
      <c r="L94" s="35" t="e">
        <f t="shared" si="4"/>
        <v>#REF!</v>
      </c>
      <c r="M94" s="35" t="e">
        <f t="shared" si="5"/>
        <v>#REF!</v>
      </c>
      <c r="N94" s="30"/>
      <c r="O94" s="30"/>
      <c r="P94" s="30"/>
      <c r="Q94" s="29" t="e">
        <f>tableau!#REF!</f>
        <v>#REF!</v>
      </c>
    </row>
    <row r="95" spans="1:17" ht="12.75">
      <c r="A95" s="19" t="s">
        <v>8</v>
      </c>
      <c r="B95" s="24" t="e">
        <f>tableau!#REF!</f>
        <v>#REF!</v>
      </c>
      <c r="C95" s="26" t="e">
        <f>tableau!#REF!</f>
        <v>#REF!</v>
      </c>
      <c r="D95" s="25" t="e">
        <f>tableau!#REF!</f>
        <v>#REF!</v>
      </c>
      <c r="E95" s="19" t="s">
        <v>9</v>
      </c>
      <c r="F95" s="21" t="e">
        <f>tableau!#REF!</f>
        <v>#REF!</v>
      </c>
      <c r="G95" s="21" t="e">
        <f>tableau!#REF!</f>
        <v>#REF!</v>
      </c>
      <c r="H95" s="22" t="e">
        <f>tableau!#REF!</f>
        <v>#REF!</v>
      </c>
      <c r="J95" s="29" t="e">
        <f>tableau!#REF!</f>
        <v>#REF!</v>
      </c>
      <c r="K95" s="29" t="e">
        <f>tableau!#REF!</f>
        <v>#REF!</v>
      </c>
      <c r="L95" s="35" t="e">
        <f t="shared" si="4"/>
        <v>#REF!</v>
      </c>
      <c r="M95" s="35" t="e">
        <f t="shared" si="5"/>
        <v>#REF!</v>
      </c>
      <c r="N95" s="30"/>
      <c r="O95" s="30"/>
      <c r="P95" s="30"/>
      <c r="Q95" s="29" t="e">
        <f>tableau!#REF!</f>
        <v>#REF!</v>
      </c>
    </row>
    <row r="96" spans="1:17" ht="12.75">
      <c r="A96" s="19" t="s">
        <v>8</v>
      </c>
      <c r="B96" s="24" t="e">
        <f>tableau!#REF!</f>
        <v>#REF!</v>
      </c>
      <c r="C96" s="26" t="e">
        <f>tableau!#REF!</f>
        <v>#REF!</v>
      </c>
      <c r="D96" s="25" t="e">
        <f>tableau!#REF!</f>
        <v>#REF!</v>
      </c>
      <c r="E96" s="19" t="s">
        <v>9</v>
      </c>
      <c r="F96" s="21" t="e">
        <f>tableau!#REF!</f>
        <v>#REF!</v>
      </c>
      <c r="G96" s="21" t="e">
        <f>tableau!#REF!</f>
        <v>#REF!</v>
      </c>
      <c r="H96" s="22" t="e">
        <f>tableau!#REF!</f>
        <v>#REF!</v>
      </c>
      <c r="J96" s="29" t="e">
        <f>tableau!#REF!</f>
        <v>#REF!</v>
      </c>
      <c r="K96" s="29" t="e">
        <f>tableau!#REF!</f>
        <v>#REF!</v>
      </c>
      <c r="L96" s="35" t="e">
        <f t="shared" si="4"/>
        <v>#REF!</v>
      </c>
      <c r="M96" s="35" t="e">
        <f t="shared" si="5"/>
        <v>#REF!</v>
      </c>
      <c r="N96" s="30"/>
      <c r="O96" s="30"/>
      <c r="P96" s="30"/>
      <c r="Q96" s="29" t="e">
        <f>tableau!#REF!</f>
        <v>#REF!</v>
      </c>
    </row>
    <row r="97" spans="1:17" ht="12.75">
      <c r="A97" s="19" t="s">
        <v>8</v>
      </c>
      <c r="B97" s="24" t="e">
        <f>tableau!#REF!</f>
        <v>#REF!</v>
      </c>
      <c r="C97" s="26" t="e">
        <f>tableau!#REF!</f>
        <v>#REF!</v>
      </c>
      <c r="D97" s="25" t="e">
        <f>tableau!#REF!</f>
        <v>#REF!</v>
      </c>
      <c r="E97" s="19" t="s">
        <v>9</v>
      </c>
      <c r="F97" s="21" t="e">
        <f>tableau!#REF!</f>
        <v>#REF!</v>
      </c>
      <c r="G97" s="21" t="e">
        <f>tableau!#REF!</f>
        <v>#REF!</v>
      </c>
      <c r="H97" s="22" t="e">
        <f>tableau!#REF!</f>
        <v>#REF!</v>
      </c>
      <c r="J97" s="29" t="e">
        <f>tableau!#REF!</f>
        <v>#REF!</v>
      </c>
      <c r="K97" s="29" t="e">
        <f>tableau!#REF!</f>
        <v>#REF!</v>
      </c>
      <c r="L97" s="35" t="e">
        <f t="shared" si="4"/>
        <v>#REF!</v>
      </c>
      <c r="M97" s="35" t="e">
        <f t="shared" si="5"/>
        <v>#REF!</v>
      </c>
      <c r="N97" s="30"/>
      <c r="O97" s="30"/>
      <c r="P97" s="30"/>
      <c r="Q97" s="29" t="e">
        <f>tableau!#REF!</f>
        <v>#REF!</v>
      </c>
    </row>
    <row r="98" spans="1:17" ht="12.75">
      <c r="A98" s="19" t="s">
        <v>8</v>
      </c>
      <c r="B98" s="24" t="e">
        <f>tableau!#REF!</f>
        <v>#REF!</v>
      </c>
      <c r="C98" s="26" t="e">
        <f>tableau!#REF!</f>
        <v>#REF!</v>
      </c>
      <c r="D98" s="25" t="e">
        <f>tableau!#REF!</f>
        <v>#REF!</v>
      </c>
      <c r="E98" s="19" t="s">
        <v>9</v>
      </c>
      <c r="F98" s="21" t="e">
        <f>tableau!#REF!</f>
        <v>#REF!</v>
      </c>
      <c r="G98" s="21" t="e">
        <f>tableau!#REF!</f>
        <v>#REF!</v>
      </c>
      <c r="H98" s="22" t="e">
        <f>tableau!#REF!</f>
        <v>#REF!</v>
      </c>
      <c r="J98" s="29" t="e">
        <f>tableau!#REF!</f>
        <v>#REF!</v>
      </c>
      <c r="K98" s="29" t="e">
        <f>tableau!#REF!</f>
        <v>#REF!</v>
      </c>
      <c r="L98" s="35" t="e">
        <f t="shared" si="4"/>
        <v>#REF!</v>
      </c>
      <c r="M98" s="35" t="e">
        <f t="shared" si="5"/>
        <v>#REF!</v>
      </c>
      <c r="N98" s="30"/>
      <c r="O98" s="30"/>
      <c r="P98" s="30"/>
      <c r="Q98" s="29" t="e">
        <f>tableau!#REF!</f>
        <v>#REF!</v>
      </c>
    </row>
    <row r="99" spans="1:17" ht="12.75">
      <c r="A99" s="19" t="s">
        <v>8</v>
      </c>
      <c r="B99" s="24" t="e">
        <f>tableau!#REF!</f>
        <v>#REF!</v>
      </c>
      <c r="C99" s="26" t="e">
        <f>tableau!#REF!</f>
        <v>#REF!</v>
      </c>
      <c r="D99" s="25" t="e">
        <f>tableau!#REF!</f>
        <v>#REF!</v>
      </c>
      <c r="E99" s="19" t="s">
        <v>9</v>
      </c>
      <c r="F99" s="21" t="e">
        <f>tableau!#REF!</f>
        <v>#REF!</v>
      </c>
      <c r="G99" s="21" t="e">
        <f>tableau!#REF!</f>
        <v>#REF!</v>
      </c>
      <c r="H99" s="22" t="e">
        <f>tableau!#REF!</f>
        <v>#REF!</v>
      </c>
      <c r="J99" s="29" t="e">
        <f>tableau!#REF!</f>
        <v>#REF!</v>
      </c>
      <c r="K99" s="29" t="e">
        <f>tableau!#REF!</f>
        <v>#REF!</v>
      </c>
      <c r="L99" s="35" t="e">
        <f t="shared" si="4"/>
        <v>#REF!</v>
      </c>
      <c r="M99" s="35" t="e">
        <f t="shared" si="5"/>
        <v>#REF!</v>
      </c>
      <c r="N99" s="30"/>
      <c r="O99" s="30"/>
      <c r="P99" s="30"/>
      <c r="Q99" s="29" t="e">
        <f>tableau!#REF!</f>
        <v>#REF!</v>
      </c>
    </row>
    <row r="100" spans="1:17" ht="12.75">
      <c r="A100" s="19" t="s">
        <v>8</v>
      </c>
      <c r="B100" s="24" t="e">
        <f>tableau!#REF!</f>
        <v>#REF!</v>
      </c>
      <c r="C100" s="26" t="e">
        <f>tableau!#REF!</f>
        <v>#REF!</v>
      </c>
      <c r="D100" s="25" t="e">
        <f>tableau!#REF!</f>
        <v>#REF!</v>
      </c>
      <c r="E100" s="19" t="s">
        <v>9</v>
      </c>
      <c r="F100" s="21" t="e">
        <f>tableau!#REF!</f>
        <v>#REF!</v>
      </c>
      <c r="G100" s="21" t="e">
        <f>tableau!#REF!</f>
        <v>#REF!</v>
      </c>
      <c r="H100" s="22" t="e">
        <f>tableau!#REF!</f>
        <v>#REF!</v>
      </c>
      <c r="J100" s="29" t="e">
        <f>tableau!#REF!</f>
        <v>#REF!</v>
      </c>
      <c r="K100" s="29" t="e">
        <f>tableau!#REF!</f>
        <v>#REF!</v>
      </c>
      <c r="L100" s="35" t="e">
        <f t="shared" si="4"/>
        <v>#REF!</v>
      </c>
      <c r="M100" s="35" t="e">
        <f t="shared" si="5"/>
        <v>#REF!</v>
      </c>
      <c r="N100" s="30"/>
      <c r="O100" s="30"/>
      <c r="P100" s="30"/>
      <c r="Q100" s="29" t="e">
        <f>tableau!#REF!</f>
        <v>#REF!</v>
      </c>
    </row>
    <row r="101" spans="1:17" ht="12.75">
      <c r="A101" s="19" t="s">
        <v>8</v>
      </c>
      <c r="B101" s="24" t="e">
        <f>tableau!#REF!</f>
        <v>#REF!</v>
      </c>
      <c r="C101" s="26" t="e">
        <f>tableau!#REF!</f>
        <v>#REF!</v>
      </c>
      <c r="D101" s="25" t="e">
        <f>tableau!#REF!</f>
        <v>#REF!</v>
      </c>
      <c r="E101" s="19" t="s">
        <v>9</v>
      </c>
      <c r="F101" s="21" t="e">
        <f>tableau!#REF!</f>
        <v>#REF!</v>
      </c>
      <c r="G101" s="21" t="e">
        <f>tableau!#REF!</f>
        <v>#REF!</v>
      </c>
      <c r="H101" s="22" t="e">
        <f>tableau!#REF!</f>
        <v>#REF!</v>
      </c>
      <c r="J101" s="29" t="e">
        <f>tableau!#REF!</f>
        <v>#REF!</v>
      </c>
      <c r="K101" s="29" t="e">
        <f>tableau!#REF!</f>
        <v>#REF!</v>
      </c>
      <c r="L101" s="35" t="e">
        <f t="shared" si="4"/>
        <v>#REF!</v>
      </c>
      <c r="M101" s="35" t="e">
        <f t="shared" si="5"/>
        <v>#REF!</v>
      </c>
      <c r="N101" s="30"/>
      <c r="O101" s="30"/>
      <c r="P101" s="30"/>
      <c r="Q101" s="29" t="e">
        <f>tableau!#REF!</f>
        <v>#REF!</v>
      </c>
    </row>
    <row r="102" spans="1:17" ht="12.75">
      <c r="A102" s="19" t="s">
        <v>8</v>
      </c>
      <c r="B102" s="24" t="e">
        <f>tableau!#REF!</f>
        <v>#REF!</v>
      </c>
      <c r="C102" s="26" t="e">
        <f>tableau!#REF!</f>
        <v>#REF!</v>
      </c>
      <c r="D102" s="25" t="e">
        <f>tableau!#REF!</f>
        <v>#REF!</v>
      </c>
      <c r="E102" s="19" t="s">
        <v>9</v>
      </c>
      <c r="F102" s="21" t="e">
        <f>tableau!#REF!</f>
        <v>#REF!</v>
      </c>
      <c r="G102" s="21" t="e">
        <f>tableau!#REF!</f>
        <v>#REF!</v>
      </c>
      <c r="H102" s="22" t="e">
        <f>tableau!#REF!</f>
        <v>#REF!</v>
      </c>
      <c r="J102" s="29" t="e">
        <f>tableau!#REF!</f>
        <v>#REF!</v>
      </c>
      <c r="K102" s="29" t="e">
        <f>tableau!#REF!</f>
        <v>#REF!</v>
      </c>
      <c r="L102" s="35" t="e">
        <f t="shared" si="4"/>
        <v>#REF!</v>
      </c>
      <c r="M102" s="35" t="e">
        <f t="shared" si="5"/>
        <v>#REF!</v>
      </c>
      <c r="N102" s="30"/>
      <c r="O102" s="30"/>
      <c r="P102" s="30"/>
      <c r="Q102" s="29" t="e">
        <f>tableau!#REF!</f>
        <v>#REF!</v>
      </c>
    </row>
    <row r="103" spans="1:17" ht="12.75">
      <c r="A103" s="19" t="s">
        <v>8</v>
      </c>
      <c r="B103" s="24" t="e">
        <f>tableau!#REF!</f>
        <v>#REF!</v>
      </c>
      <c r="C103" s="26" t="e">
        <f>tableau!#REF!</f>
        <v>#REF!</v>
      </c>
      <c r="D103" s="25" t="e">
        <f>tableau!#REF!</f>
        <v>#REF!</v>
      </c>
      <c r="E103" s="19" t="s">
        <v>9</v>
      </c>
      <c r="F103" s="21" t="e">
        <f>tableau!#REF!</f>
        <v>#REF!</v>
      </c>
      <c r="G103" s="21" t="e">
        <f>tableau!#REF!</f>
        <v>#REF!</v>
      </c>
      <c r="H103" s="22" t="e">
        <f>tableau!#REF!</f>
        <v>#REF!</v>
      </c>
      <c r="J103" s="29" t="e">
        <f>tableau!#REF!</f>
        <v>#REF!</v>
      </c>
      <c r="K103" s="29" t="e">
        <f>tableau!#REF!</f>
        <v>#REF!</v>
      </c>
      <c r="L103" s="35" t="e">
        <f t="shared" si="4"/>
        <v>#REF!</v>
      </c>
      <c r="M103" s="35" t="e">
        <f t="shared" si="5"/>
        <v>#REF!</v>
      </c>
      <c r="N103" s="30"/>
      <c r="O103" s="30"/>
      <c r="P103" s="30"/>
      <c r="Q103" s="29" t="e">
        <f>tableau!#REF!</f>
        <v>#REF!</v>
      </c>
    </row>
    <row r="104" spans="1:17" ht="12.75">
      <c r="A104" s="19" t="s">
        <v>8</v>
      </c>
      <c r="B104" s="24" t="e">
        <f>tableau!#REF!</f>
        <v>#REF!</v>
      </c>
      <c r="C104" s="26" t="e">
        <f>tableau!#REF!</f>
        <v>#REF!</v>
      </c>
      <c r="D104" s="25" t="e">
        <f>tableau!#REF!</f>
        <v>#REF!</v>
      </c>
      <c r="E104" s="19" t="s">
        <v>9</v>
      </c>
      <c r="F104" s="21" t="e">
        <f>tableau!#REF!</f>
        <v>#REF!</v>
      </c>
      <c r="G104" s="21" t="e">
        <f>tableau!#REF!</f>
        <v>#REF!</v>
      </c>
      <c r="H104" s="22" t="e">
        <f>tableau!#REF!</f>
        <v>#REF!</v>
      </c>
      <c r="J104" s="29" t="e">
        <f>tableau!#REF!</f>
        <v>#REF!</v>
      </c>
      <c r="K104" s="29" t="e">
        <f>tableau!#REF!</f>
        <v>#REF!</v>
      </c>
      <c r="L104" s="35" t="e">
        <f t="shared" si="4"/>
        <v>#REF!</v>
      </c>
      <c r="M104" s="35" t="e">
        <f t="shared" si="5"/>
        <v>#REF!</v>
      </c>
      <c r="N104" s="30"/>
      <c r="O104" s="30"/>
      <c r="P104" s="30"/>
      <c r="Q104" s="29" t="e">
        <f>tableau!#REF!</f>
        <v>#REF!</v>
      </c>
    </row>
    <row r="105" spans="1:17" ht="12.75">
      <c r="A105" s="19" t="s">
        <v>8</v>
      </c>
      <c r="B105" s="24" t="e">
        <f>tableau!#REF!</f>
        <v>#REF!</v>
      </c>
      <c r="C105" s="26" t="e">
        <f>tableau!#REF!</f>
        <v>#REF!</v>
      </c>
      <c r="D105" s="25" t="e">
        <f>tableau!#REF!</f>
        <v>#REF!</v>
      </c>
      <c r="E105" s="19" t="s">
        <v>9</v>
      </c>
      <c r="F105" s="21" t="e">
        <f>tableau!#REF!</f>
        <v>#REF!</v>
      </c>
      <c r="G105" s="21" t="e">
        <f>tableau!#REF!</f>
        <v>#REF!</v>
      </c>
      <c r="H105" s="22" t="e">
        <f>tableau!#REF!</f>
        <v>#REF!</v>
      </c>
      <c r="J105" s="29" t="e">
        <f>tableau!#REF!</f>
        <v>#REF!</v>
      </c>
      <c r="K105" s="29" t="e">
        <f>tableau!#REF!</f>
        <v>#REF!</v>
      </c>
      <c r="L105" s="35" t="e">
        <f t="shared" si="4"/>
        <v>#REF!</v>
      </c>
      <c r="M105" s="35" t="e">
        <f t="shared" si="5"/>
        <v>#REF!</v>
      </c>
      <c r="N105" s="30"/>
      <c r="O105" s="30"/>
      <c r="P105" s="30"/>
      <c r="Q105" s="29" t="e">
        <f>tableau!#REF!</f>
        <v>#REF!</v>
      </c>
    </row>
    <row r="106" spans="1:17" ht="12.75">
      <c r="A106" s="19" t="s">
        <v>8</v>
      </c>
      <c r="B106" s="24" t="e">
        <f>tableau!#REF!</f>
        <v>#REF!</v>
      </c>
      <c r="C106" s="26" t="e">
        <f>tableau!#REF!</f>
        <v>#REF!</v>
      </c>
      <c r="D106" s="25" t="e">
        <f>tableau!#REF!</f>
        <v>#REF!</v>
      </c>
      <c r="E106" s="19" t="s">
        <v>9</v>
      </c>
      <c r="F106" s="21" t="e">
        <f>tableau!#REF!</f>
        <v>#REF!</v>
      </c>
      <c r="G106" s="21" t="e">
        <f>tableau!#REF!</f>
        <v>#REF!</v>
      </c>
      <c r="H106" s="22" t="e">
        <f>tableau!#REF!</f>
        <v>#REF!</v>
      </c>
      <c r="J106" s="29" t="e">
        <f>tableau!#REF!</f>
        <v>#REF!</v>
      </c>
      <c r="K106" s="29" t="e">
        <f>tableau!#REF!</f>
        <v>#REF!</v>
      </c>
      <c r="L106" s="35" t="e">
        <f t="shared" si="4"/>
        <v>#REF!</v>
      </c>
      <c r="M106" s="35" t="e">
        <f t="shared" si="5"/>
        <v>#REF!</v>
      </c>
      <c r="N106" s="30"/>
      <c r="O106" s="30"/>
      <c r="P106" s="30"/>
      <c r="Q106" s="29" t="e">
        <f>tableau!#REF!</f>
        <v>#REF!</v>
      </c>
    </row>
    <row r="107" spans="1:17" ht="12.75">
      <c r="A107" s="19" t="s">
        <v>8</v>
      </c>
      <c r="B107" s="24" t="e">
        <f>tableau!#REF!</f>
        <v>#REF!</v>
      </c>
      <c r="C107" s="26" t="e">
        <f>tableau!#REF!</f>
        <v>#REF!</v>
      </c>
      <c r="D107" s="25" t="e">
        <f>tableau!#REF!</f>
        <v>#REF!</v>
      </c>
      <c r="E107" s="19" t="s">
        <v>9</v>
      </c>
      <c r="F107" s="21" t="e">
        <f>tableau!#REF!</f>
        <v>#REF!</v>
      </c>
      <c r="G107" s="21" t="e">
        <f>tableau!#REF!</f>
        <v>#REF!</v>
      </c>
      <c r="H107" s="22" t="e">
        <f>tableau!#REF!</f>
        <v>#REF!</v>
      </c>
      <c r="J107" s="29" t="e">
        <f>tableau!#REF!</f>
        <v>#REF!</v>
      </c>
      <c r="K107" s="29" t="e">
        <f>tableau!#REF!</f>
        <v>#REF!</v>
      </c>
      <c r="L107" s="35" t="e">
        <f t="shared" si="4"/>
        <v>#REF!</v>
      </c>
      <c r="M107" s="35" t="e">
        <f t="shared" si="5"/>
        <v>#REF!</v>
      </c>
      <c r="N107" s="30"/>
      <c r="O107" s="30"/>
      <c r="P107" s="30"/>
      <c r="Q107" s="29" t="e">
        <f>tableau!#REF!</f>
        <v>#REF!</v>
      </c>
    </row>
    <row r="108" spans="1:17" ht="12.75">
      <c r="A108" s="19" t="s">
        <v>8</v>
      </c>
      <c r="B108" s="24" t="e">
        <f>tableau!#REF!</f>
        <v>#REF!</v>
      </c>
      <c r="C108" s="26" t="e">
        <f>tableau!#REF!</f>
        <v>#REF!</v>
      </c>
      <c r="D108" s="25" t="e">
        <f>tableau!#REF!</f>
        <v>#REF!</v>
      </c>
      <c r="E108" s="19" t="s">
        <v>9</v>
      </c>
      <c r="F108" s="21" t="e">
        <f>tableau!#REF!</f>
        <v>#REF!</v>
      </c>
      <c r="G108" s="21" t="e">
        <f>tableau!#REF!</f>
        <v>#REF!</v>
      </c>
      <c r="H108" s="22" t="e">
        <f>tableau!#REF!</f>
        <v>#REF!</v>
      </c>
      <c r="J108" s="29" t="e">
        <f>tableau!#REF!</f>
        <v>#REF!</v>
      </c>
      <c r="K108" s="29" t="e">
        <f>tableau!#REF!</f>
        <v>#REF!</v>
      </c>
      <c r="L108" s="35" t="e">
        <f t="shared" si="4"/>
        <v>#REF!</v>
      </c>
      <c r="M108" s="35" t="e">
        <f t="shared" si="5"/>
        <v>#REF!</v>
      </c>
      <c r="N108" s="30"/>
      <c r="O108" s="30"/>
      <c r="P108" s="30"/>
      <c r="Q108" s="29" t="e">
        <f>tableau!#REF!</f>
        <v>#REF!</v>
      </c>
    </row>
    <row r="109" spans="1:17" ht="12.75">
      <c r="A109" s="19" t="s">
        <v>8</v>
      </c>
      <c r="B109" s="24" t="e">
        <f>tableau!#REF!</f>
        <v>#REF!</v>
      </c>
      <c r="C109" s="26" t="e">
        <f>tableau!#REF!</f>
        <v>#REF!</v>
      </c>
      <c r="D109" s="25" t="e">
        <f>tableau!#REF!</f>
        <v>#REF!</v>
      </c>
      <c r="E109" s="19" t="s">
        <v>9</v>
      </c>
      <c r="F109" s="21" t="e">
        <f>tableau!#REF!</f>
        <v>#REF!</v>
      </c>
      <c r="G109" s="21" t="e">
        <f>tableau!#REF!</f>
        <v>#REF!</v>
      </c>
      <c r="H109" s="22" t="e">
        <f>tableau!#REF!</f>
        <v>#REF!</v>
      </c>
      <c r="J109" s="29" t="e">
        <f>tableau!#REF!</f>
        <v>#REF!</v>
      </c>
      <c r="K109" s="29" t="e">
        <f>tableau!#REF!</f>
        <v>#REF!</v>
      </c>
      <c r="L109" s="35" t="e">
        <f t="shared" si="4"/>
        <v>#REF!</v>
      </c>
      <c r="M109" s="35" t="e">
        <f t="shared" si="5"/>
        <v>#REF!</v>
      </c>
      <c r="N109" s="30"/>
      <c r="O109" s="30"/>
      <c r="P109" s="30"/>
      <c r="Q109" s="29" t="e">
        <f>tableau!#REF!</f>
        <v>#REF!</v>
      </c>
    </row>
    <row r="110" spans="1:17" ht="12.75">
      <c r="A110" s="19" t="s">
        <v>8</v>
      </c>
      <c r="B110" s="24" t="e">
        <f>tableau!#REF!</f>
        <v>#REF!</v>
      </c>
      <c r="C110" s="26" t="e">
        <f>tableau!#REF!</f>
        <v>#REF!</v>
      </c>
      <c r="D110" s="25" t="e">
        <f>tableau!#REF!</f>
        <v>#REF!</v>
      </c>
      <c r="E110" s="19" t="s">
        <v>9</v>
      </c>
      <c r="F110" s="21" t="e">
        <f>tableau!#REF!</f>
        <v>#REF!</v>
      </c>
      <c r="G110" s="21" t="e">
        <f>tableau!#REF!</f>
        <v>#REF!</v>
      </c>
      <c r="H110" s="22" t="e">
        <f>tableau!#REF!</f>
        <v>#REF!</v>
      </c>
      <c r="J110" s="29" t="e">
        <f>tableau!#REF!</f>
        <v>#REF!</v>
      </c>
      <c r="K110" s="29" t="e">
        <f>tableau!#REF!</f>
        <v>#REF!</v>
      </c>
      <c r="L110" s="35" t="e">
        <f t="shared" si="4"/>
        <v>#REF!</v>
      </c>
      <c r="M110" s="35" t="e">
        <f t="shared" si="5"/>
        <v>#REF!</v>
      </c>
      <c r="N110" s="30"/>
      <c r="O110" s="30"/>
      <c r="P110" s="30"/>
      <c r="Q110" s="29" t="e">
        <f>tableau!#REF!</f>
        <v>#REF!</v>
      </c>
    </row>
    <row r="111" spans="1:17" ht="12.75">
      <c r="A111" s="19" t="s">
        <v>8</v>
      </c>
      <c r="B111" s="24" t="e">
        <f>tableau!#REF!</f>
        <v>#REF!</v>
      </c>
      <c r="C111" s="26" t="e">
        <f>tableau!#REF!</f>
        <v>#REF!</v>
      </c>
      <c r="D111" s="25" t="e">
        <f>tableau!#REF!</f>
        <v>#REF!</v>
      </c>
      <c r="E111" s="19" t="s">
        <v>9</v>
      </c>
      <c r="F111" s="21" t="e">
        <f>tableau!#REF!</f>
        <v>#REF!</v>
      </c>
      <c r="G111" s="21" t="e">
        <f>tableau!#REF!</f>
        <v>#REF!</v>
      </c>
      <c r="H111" s="22" t="e">
        <f>tableau!#REF!</f>
        <v>#REF!</v>
      </c>
      <c r="J111" s="29" t="e">
        <f>tableau!#REF!</f>
        <v>#REF!</v>
      </c>
      <c r="K111" s="29" t="e">
        <f>tableau!#REF!</f>
        <v>#REF!</v>
      </c>
      <c r="L111" s="35" t="e">
        <f t="shared" si="4"/>
        <v>#REF!</v>
      </c>
      <c r="M111" s="35" t="e">
        <f t="shared" si="5"/>
        <v>#REF!</v>
      </c>
      <c r="N111" s="30"/>
      <c r="O111" s="30"/>
      <c r="P111" s="30"/>
      <c r="Q111" s="29" t="e">
        <f>tableau!#REF!</f>
        <v>#REF!</v>
      </c>
    </row>
    <row r="112" spans="1:17" ht="12.75">
      <c r="A112" s="19" t="s">
        <v>8</v>
      </c>
      <c r="B112" s="24" t="e">
        <f>tableau!#REF!</f>
        <v>#REF!</v>
      </c>
      <c r="C112" s="26" t="e">
        <f>tableau!#REF!</f>
        <v>#REF!</v>
      </c>
      <c r="D112" s="25" t="e">
        <f>tableau!#REF!</f>
        <v>#REF!</v>
      </c>
      <c r="E112" s="19" t="s">
        <v>9</v>
      </c>
      <c r="F112" s="21" t="e">
        <f>tableau!#REF!</f>
        <v>#REF!</v>
      </c>
      <c r="G112" s="21" t="e">
        <f>tableau!#REF!</f>
        <v>#REF!</v>
      </c>
      <c r="H112" s="22" t="e">
        <f>tableau!#REF!</f>
        <v>#REF!</v>
      </c>
      <c r="J112" s="29" t="e">
        <f>tableau!#REF!</f>
        <v>#REF!</v>
      </c>
      <c r="K112" s="29" t="e">
        <f>tableau!#REF!</f>
        <v>#REF!</v>
      </c>
      <c r="L112" s="35" t="e">
        <f t="shared" si="4"/>
        <v>#REF!</v>
      </c>
      <c r="M112" s="35" t="e">
        <f t="shared" si="5"/>
        <v>#REF!</v>
      </c>
      <c r="N112" s="30"/>
      <c r="O112" s="30"/>
      <c r="P112" s="30"/>
      <c r="Q112" s="29" t="e">
        <f>tableau!#REF!</f>
        <v>#REF!</v>
      </c>
    </row>
    <row r="113" spans="1:17" ht="12.75">
      <c r="A113" s="19" t="s">
        <v>8</v>
      </c>
      <c r="B113" s="24" t="e">
        <f>tableau!#REF!</f>
        <v>#REF!</v>
      </c>
      <c r="C113" s="26" t="e">
        <f>tableau!#REF!</f>
        <v>#REF!</v>
      </c>
      <c r="D113" s="25" t="e">
        <f>tableau!#REF!</f>
        <v>#REF!</v>
      </c>
      <c r="E113" s="19" t="s">
        <v>9</v>
      </c>
      <c r="F113" s="21" t="e">
        <f>tableau!#REF!</f>
        <v>#REF!</v>
      </c>
      <c r="G113" s="21" t="e">
        <f>tableau!#REF!</f>
        <v>#REF!</v>
      </c>
      <c r="H113" s="22" t="e">
        <f>tableau!#REF!</f>
        <v>#REF!</v>
      </c>
      <c r="J113" s="29" t="e">
        <f>tableau!#REF!</f>
        <v>#REF!</v>
      </c>
      <c r="K113" s="29" t="e">
        <f>tableau!#REF!</f>
        <v>#REF!</v>
      </c>
      <c r="L113" s="35" t="e">
        <f t="shared" si="4"/>
        <v>#REF!</v>
      </c>
      <c r="M113" s="35" t="e">
        <f t="shared" si="5"/>
        <v>#REF!</v>
      </c>
      <c r="N113" s="30"/>
      <c r="O113" s="30"/>
      <c r="P113" s="30"/>
      <c r="Q113" s="29" t="e">
        <f>tableau!#REF!</f>
        <v>#REF!</v>
      </c>
    </row>
    <row r="114" spans="1:17" ht="12.75">
      <c r="A114" s="19" t="s">
        <v>8</v>
      </c>
      <c r="B114" s="24" t="e">
        <f>tableau!#REF!</f>
        <v>#REF!</v>
      </c>
      <c r="C114" s="26" t="e">
        <f>tableau!#REF!</f>
        <v>#REF!</v>
      </c>
      <c r="D114" s="25" t="e">
        <f>tableau!#REF!</f>
        <v>#REF!</v>
      </c>
      <c r="E114" s="19" t="s">
        <v>9</v>
      </c>
      <c r="F114" s="21" t="e">
        <f>tableau!#REF!</f>
        <v>#REF!</v>
      </c>
      <c r="G114" s="21" t="e">
        <f>tableau!#REF!</f>
        <v>#REF!</v>
      </c>
      <c r="H114" s="22" t="e">
        <f>tableau!#REF!</f>
        <v>#REF!</v>
      </c>
      <c r="J114" s="29" t="e">
        <f>tableau!#REF!</f>
        <v>#REF!</v>
      </c>
      <c r="K114" s="29" t="e">
        <f>tableau!#REF!</f>
        <v>#REF!</v>
      </c>
      <c r="L114" s="35" t="e">
        <f t="shared" si="4"/>
        <v>#REF!</v>
      </c>
      <c r="M114" s="35" t="e">
        <f t="shared" si="5"/>
        <v>#REF!</v>
      </c>
      <c r="N114" s="30"/>
      <c r="O114" s="30"/>
      <c r="P114" s="30"/>
      <c r="Q114" s="29" t="e">
        <f>tableau!#REF!</f>
        <v>#REF!</v>
      </c>
    </row>
    <row r="115" spans="1:17" ht="12.75">
      <c r="A115" s="19" t="s">
        <v>8</v>
      </c>
      <c r="B115" s="24" t="e">
        <f>tableau!#REF!</f>
        <v>#REF!</v>
      </c>
      <c r="C115" s="26" t="e">
        <f>tableau!#REF!</f>
        <v>#REF!</v>
      </c>
      <c r="D115" s="25" t="e">
        <f>tableau!#REF!</f>
        <v>#REF!</v>
      </c>
      <c r="E115" s="19" t="s">
        <v>9</v>
      </c>
      <c r="F115" s="21" t="e">
        <f>tableau!#REF!</f>
        <v>#REF!</v>
      </c>
      <c r="G115" s="21" t="e">
        <f>tableau!#REF!</f>
        <v>#REF!</v>
      </c>
      <c r="H115" s="22" t="e">
        <f>tableau!#REF!</f>
        <v>#REF!</v>
      </c>
      <c r="J115" s="29" t="e">
        <f>tableau!#REF!</f>
        <v>#REF!</v>
      </c>
      <c r="K115" s="29" t="e">
        <f>tableau!#REF!</f>
        <v>#REF!</v>
      </c>
      <c r="L115" s="35" t="e">
        <f t="shared" si="4"/>
        <v>#REF!</v>
      </c>
      <c r="M115" s="35" t="e">
        <f t="shared" si="5"/>
        <v>#REF!</v>
      </c>
      <c r="N115" s="30"/>
      <c r="O115" s="30"/>
      <c r="P115" s="30"/>
      <c r="Q115" s="29" t="e">
        <f>tableau!#REF!</f>
        <v>#REF!</v>
      </c>
    </row>
    <row r="116" spans="1:17" ht="12.75">
      <c r="A116" s="19" t="s">
        <v>8</v>
      </c>
      <c r="B116" s="24" t="e">
        <f>tableau!#REF!</f>
        <v>#REF!</v>
      </c>
      <c r="C116" s="26" t="e">
        <f>tableau!#REF!</f>
        <v>#REF!</v>
      </c>
      <c r="D116" s="25" t="e">
        <f>tableau!#REF!</f>
        <v>#REF!</v>
      </c>
      <c r="E116" s="19" t="s">
        <v>9</v>
      </c>
      <c r="F116" s="21" t="e">
        <f>tableau!#REF!</f>
        <v>#REF!</v>
      </c>
      <c r="G116" s="21" t="e">
        <f>tableau!#REF!</f>
        <v>#REF!</v>
      </c>
      <c r="H116" s="22" t="e">
        <f>tableau!#REF!</f>
        <v>#REF!</v>
      </c>
      <c r="J116" s="29" t="e">
        <f>tableau!#REF!</f>
        <v>#REF!</v>
      </c>
      <c r="K116" s="29" t="e">
        <f>tableau!#REF!</f>
        <v>#REF!</v>
      </c>
      <c r="L116" s="35" t="e">
        <f t="shared" si="4"/>
        <v>#REF!</v>
      </c>
      <c r="M116" s="35" t="e">
        <f t="shared" si="5"/>
        <v>#REF!</v>
      </c>
      <c r="N116" s="30"/>
      <c r="O116" s="30"/>
      <c r="P116" s="30"/>
      <c r="Q116" s="29" t="e">
        <f>tableau!#REF!</f>
        <v>#REF!</v>
      </c>
    </row>
    <row r="117" spans="1:17" ht="12.75">
      <c r="A117" s="19" t="s">
        <v>8</v>
      </c>
      <c r="B117" s="24" t="e">
        <f>tableau!#REF!</f>
        <v>#REF!</v>
      </c>
      <c r="C117" s="26" t="e">
        <f>tableau!#REF!</f>
        <v>#REF!</v>
      </c>
      <c r="D117" s="25" t="e">
        <f>tableau!#REF!</f>
        <v>#REF!</v>
      </c>
      <c r="E117" s="19" t="s">
        <v>9</v>
      </c>
      <c r="F117" s="21" t="e">
        <f>tableau!#REF!</f>
        <v>#REF!</v>
      </c>
      <c r="G117" s="21" t="e">
        <f>tableau!#REF!</f>
        <v>#REF!</v>
      </c>
      <c r="H117" s="22" t="e">
        <f>tableau!#REF!</f>
        <v>#REF!</v>
      </c>
      <c r="J117" s="29" t="e">
        <f>tableau!#REF!</f>
        <v>#REF!</v>
      </c>
      <c r="K117" s="29" t="e">
        <f>tableau!#REF!</f>
        <v>#REF!</v>
      </c>
      <c r="L117" s="35" t="e">
        <f t="shared" si="4"/>
        <v>#REF!</v>
      </c>
      <c r="M117" s="35" t="e">
        <f t="shared" si="5"/>
        <v>#REF!</v>
      </c>
      <c r="N117" s="30"/>
      <c r="O117" s="30"/>
      <c r="P117" s="30"/>
      <c r="Q117" s="29" t="e">
        <f>tableau!#REF!</f>
        <v>#REF!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Rault</Manager>
  <Company>dircam-dia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Fichier obstacles</dc:title>
  <dc:subject/>
  <dc:creator>RAULT</dc:creator>
  <cp:keywords/>
  <dc:description>Transformation coordonnées pour intégration Géotitan</dc:description>
  <cp:lastModifiedBy>VAUDREY Martial ASC NIV II OA</cp:lastModifiedBy>
  <cp:lastPrinted>2019-06-19T08:15:48Z</cp:lastPrinted>
  <dcterms:created xsi:type="dcterms:W3CDTF">2004-03-22T08:53:17Z</dcterms:created>
  <dcterms:modified xsi:type="dcterms:W3CDTF">2019-06-19T10:46:27Z</dcterms:modified>
  <cp:category/>
  <cp:version/>
  <cp:contentType/>
  <cp:contentStatus/>
</cp:coreProperties>
</file>