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915" yWindow="65431" windowWidth="11580" windowHeight="6795" tabRatio="286" activeTab="0"/>
  </bookViews>
  <sheets>
    <sheet name="Tableau" sheetId="1" r:id="rId1"/>
    <sheet name="Obstacles CSV" sheetId="2" r:id="rId2"/>
  </sheets>
  <definedNames>
    <definedName name="_xlnm.Print_Titles" localSheetId="0">'Tableau'!$1:$6</definedName>
    <definedName name="_xlnm.Print_Area" localSheetId="0">'Tableau'!$A$1:$U$213</definedName>
  </definedNames>
  <calcPr fullCalcOnLoad="1"/>
</workbook>
</file>

<file path=xl/sharedStrings.xml><?xml version="1.0" encoding="utf-8"?>
<sst xmlns="http://schemas.openxmlformats.org/spreadsheetml/2006/main" count="1280" uniqueCount="364">
  <si>
    <t>N°</t>
  </si>
  <si>
    <t>Description</t>
  </si>
  <si>
    <t>X (m)</t>
  </si>
  <si>
    <t>Y (m)</t>
  </si>
  <si>
    <t>Coordonnées</t>
  </si>
  <si>
    <t>Latitudes</t>
  </si>
  <si>
    <t>Longitudes</t>
  </si>
  <si>
    <t>Distance seuil à seuil :</t>
  </si>
  <si>
    <t>N</t>
  </si>
  <si>
    <t>N° fichier géomètre</t>
  </si>
  <si>
    <t>m</t>
  </si>
  <si>
    <t>Seuil</t>
  </si>
  <si>
    <t>Ft</t>
  </si>
  <si>
    <t>Altitude</t>
  </si>
  <si>
    <t>°</t>
  </si>
  <si>
    <t>'</t>
  </si>
  <si>
    <t>minutes</t>
  </si>
  <si>
    <t>secondes</t>
  </si>
  <si>
    <t>degrés</t>
  </si>
  <si>
    <t>E/W</t>
  </si>
  <si>
    <t>N/S</t>
  </si>
  <si>
    <t>NATURE</t>
  </si>
  <si>
    <t>"</t>
  </si>
  <si>
    <t>W/E</t>
  </si>
  <si>
    <t>LATITUDE</t>
  </si>
  <si>
    <t>LONGITUDE</t>
  </si>
  <si>
    <t>ALTITUDE (m)</t>
  </si>
  <si>
    <t>Eolienne</t>
  </si>
  <si>
    <t>RJ 830</t>
  </si>
  <si>
    <t>Antenne</t>
  </si>
  <si>
    <t>RJ 872</t>
  </si>
  <si>
    <t>RJ 829</t>
  </si>
  <si>
    <t>RJ 831</t>
  </si>
  <si>
    <t>Château d'eau</t>
  </si>
  <si>
    <t>RJ 828</t>
  </si>
  <si>
    <t>Pylône électrique</t>
  </si>
  <si>
    <t>RJ 824</t>
  </si>
  <si>
    <t>RJ 826</t>
  </si>
  <si>
    <t>RJ 827</t>
  </si>
  <si>
    <t>RJ 825</t>
  </si>
  <si>
    <t>RJ 820</t>
  </si>
  <si>
    <t>RJ 821</t>
  </si>
  <si>
    <t>Centre émetteur</t>
  </si>
  <si>
    <t>RJ 823</t>
  </si>
  <si>
    <t>RJ 822</t>
  </si>
  <si>
    <t>RJ 838</t>
  </si>
  <si>
    <t>CHATEAU EAU</t>
  </si>
  <si>
    <t>RJ 968</t>
  </si>
  <si>
    <t>Ligne HT 13</t>
  </si>
  <si>
    <t>CHATAEU EAU</t>
  </si>
  <si>
    <t>RJ 969</t>
  </si>
  <si>
    <t>Silo</t>
  </si>
  <si>
    <t>RJ 837</t>
  </si>
  <si>
    <t>Ligne HT 12</t>
  </si>
  <si>
    <t>SILO</t>
  </si>
  <si>
    <t>RJ 960</t>
  </si>
  <si>
    <t>PYLONE</t>
  </si>
  <si>
    <t>RJ 961</t>
  </si>
  <si>
    <t>CLOCHER</t>
  </si>
  <si>
    <t>RJ 959</t>
  </si>
  <si>
    <t>Clocher</t>
  </si>
  <si>
    <t>RJ 839</t>
  </si>
  <si>
    <t>RJ 971</t>
  </si>
  <si>
    <t>RJ 842</t>
  </si>
  <si>
    <t>RJ 970</t>
  </si>
  <si>
    <t>Arbre</t>
  </si>
  <si>
    <t>RJ 880</t>
  </si>
  <si>
    <t>RJ 881</t>
  </si>
  <si>
    <t>RJ 952</t>
  </si>
  <si>
    <t>Maison</t>
  </si>
  <si>
    <t>RJ 883</t>
  </si>
  <si>
    <t>RJ 877</t>
  </si>
  <si>
    <t>RJ 876</t>
  </si>
  <si>
    <t>Château</t>
  </si>
  <si>
    <t>RJ 843</t>
  </si>
  <si>
    <t>RJ 976</t>
  </si>
  <si>
    <t>RJ 878</t>
  </si>
  <si>
    <t>RJ 879</t>
  </si>
  <si>
    <t>MAT MTO 26</t>
  </si>
  <si>
    <t>RJ 928</t>
  </si>
  <si>
    <t>EXTREMITE 08 (PA)</t>
  </si>
  <si>
    <t>RJ 106</t>
  </si>
  <si>
    <t>SEUIL 26</t>
  </si>
  <si>
    <t>RJ 100</t>
  </si>
  <si>
    <t>Boîtier électrique</t>
  </si>
  <si>
    <t>RJ 815</t>
  </si>
  <si>
    <t>GROUPE ELECTROGENE 26</t>
  </si>
  <si>
    <t>RJ 901</t>
  </si>
  <si>
    <t>Effaroucheur</t>
  </si>
  <si>
    <t>RJ 817</t>
  </si>
  <si>
    <t>Manche à air 26</t>
  </si>
  <si>
    <t>RJ 902</t>
  </si>
  <si>
    <t>MIROIR APPONTAGE 26</t>
  </si>
  <si>
    <t>RJ 900-2</t>
  </si>
  <si>
    <t>RJ 900-1</t>
  </si>
  <si>
    <t>LEVEE de TERRE</t>
  </si>
  <si>
    <t>RJ 945</t>
  </si>
  <si>
    <t>Abri frein 26 NE</t>
  </si>
  <si>
    <t>RJ 905-2</t>
  </si>
  <si>
    <t>RJ 905-1</t>
  </si>
  <si>
    <t>Abri frein 26 SE</t>
  </si>
  <si>
    <t>RJ 903-2</t>
  </si>
  <si>
    <t>RJ 903-1</t>
  </si>
  <si>
    <t>Abri frein 26 NO</t>
  </si>
  <si>
    <t>RJ 906-1</t>
  </si>
  <si>
    <t>RJ 906-2</t>
  </si>
  <si>
    <t>Abri frein 26 SO</t>
  </si>
  <si>
    <t>RJ 904-2</t>
  </si>
  <si>
    <t>RJ 904-1</t>
  </si>
  <si>
    <t xml:space="preserve">GLIDE </t>
  </si>
  <si>
    <t>RJ 203</t>
  </si>
  <si>
    <t>GONIO VHF</t>
  </si>
  <si>
    <t>RJ 351</t>
  </si>
  <si>
    <t>RJ 860</t>
  </si>
  <si>
    <t>GONIO UHF</t>
  </si>
  <si>
    <t>RJ 350</t>
  </si>
  <si>
    <t>HANGAR H5-1</t>
  </si>
  <si>
    <t>RJ 942-1</t>
  </si>
  <si>
    <t>HANGAR H5-2</t>
  </si>
  <si>
    <t>RJ 942-2</t>
  </si>
  <si>
    <t>ABRI AVION 2</t>
  </si>
  <si>
    <t>RJ 944-2</t>
  </si>
  <si>
    <t>ABRI AVION 3</t>
  </si>
  <si>
    <t>RJ 944-3</t>
  </si>
  <si>
    <t>ABRI AVION 1</t>
  </si>
  <si>
    <t>RJ 944-1</t>
  </si>
  <si>
    <t>RJ 967</t>
  </si>
  <si>
    <t>HANGAR H5-4</t>
  </si>
  <si>
    <t>RJ 942-4</t>
  </si>
  <si>
    <t>HANGAR H5-3</t>
  </si>
  <si>
    <t>RJ 942-3</t>
  </si>
  <si>
    <t>HANGAR 12F-2</t>
  </si>
  <si>
    <t>RJ 941-2</t>
  </si>
  <si>
    <t>HANGAR 12F-1</t>
  </si>
  <si>
    <t>RJ 941-1</t>
  </si>
  <si>
    <t>ABRI AVION 4</t>
  </si>
  <si>
    <t>RJ 944-4</t>
  </si>
  <si>
    <t>ABRI AVION 6</t>
  </si>
  <si>
    <t>RJ 944-6</t>
  </si>
  <si>
    <t>RJ 946</t>
  </si>
  <si>
    <t>RJ 947</t>
  </si>
  <si>
    <t>ABRI AVION 5</t>
  </si>
  <si>
    <t>RJ 944-5</t>
  </si>
  <si>
    <t>RJ 943- 2</t>
  </si>
  <si>
    <t>RJ 948</t>
  </si>
  <si>
    <t>RJ 949</t>
  </si>
  <si>
    <t>RJ 943- 1</t>
  </si>
  <si>
    <t>RJ 943- 3</t>
  </si>
  <si>
    <t>RJ 943- 6</t>
  </si>
  <si>
    <t>RJ 943- 4</t>
  </si>
  <si>
    <t>HANGAR 12F-4</t>
  </si>
  <si>
    <t>RJ 941-4</t>
  </si>
  <si>
    <t>HANGAR 12F-3</t>
  </si>
  <si>
    <t>RJ 941-3</t>
  </si>
  <si>
    <t>RJ 943- 5</t>
  </si>
  <si>
    <t>BATIMENT 2</t>
  </si>
  <si>
    <t>RJ 940-2</t>
  </si>
  <si>
    <t>BATIMENT 1</t>
  </si>
  <si>
    <t>RJ 940-1</t>
  </si>
  <si>
    <t>BATIMENT 4</t>
  </si>
  <si>
    <t>RJ 940-4</t>
  </si>
  <si>
    <t>BATIMENT 3</t>
  </si>
  <si>
    <t>RJ 940-3</t>
  </si>
  <si>
    <t>HANGAR 11F - 1</t>
  </si>
  <si>
    <t>RJ 939-1</t>
  </si>
  <si>
    <t>HANGAR 11F - 2</t>
  </si>
  <si>
    <t>RJ 939-2</t>
  </si>
  <si>
    <t>RJ 962</t>
  </si>
  <si>
    <t>HANGAR 11F - 4</t>
  </si>
  <si>
    <t>RJ 939-4</t>
  </si>
  <si>
    <t>HANGAR 11F - 3</t>
  </si>
  <si>
    <t>RJ 939-3</t>
  </si>
  <si>
    <t>RJ 950</t>
  </si>
  <si>
    <t>MAT MTO</t>
  </si>
  <si>
    <t>RJ 927</t>
  </si>
  <si>
    <t xml:space="preserve">MANCHE à air </t>
  </si>
  <si>
    <t>RJ 951</t>
  </si>
  <si>
    <t>TOUR DE CONTRÔLE 2</t>
  </si>
  <si>
    <t>RJ 938-2</t>
  </si>
  <si>
    <t>TOUR DE CONTRÔLE 1</t>
  </si>
  <si>
    <t>RJ 938-1</t>
  </si>
  <si>
    <t>TOUR DE CONTRÔLE 3</t>
  </si>
  <si>
    <t>RJ 938-3</t>
  </si>
  <si>
    <t>TOUR DE CONTRÔLE 4</t>
  </si>
  <si>
    <t>RJ 938-4</t>
  </si>
  <si>
    <t>PAR 3</t>
  </si>
  <si>
    <t>RJ 353-3</t>
  </si>
  <si>
    <t>PAR 2</t>
  </si>
  <si>
    <t>RJ 353-2</t>
  </si>
  <si>
    <t>RJ 353-4</t>
  </si>
  <si>
    <t>PAR 1</t>
  </si>
  <si>
    <t>RJ 353-1</t>
  </si>
  <si>
    <t>HANGAR H3- 1</t>
  </si>
  <si>
    <t>RJ 937-1</t>
  </si>
  <si>
    <t>HANGAR HM3- 2</t>
  </si>
  <si>
    <t>RJ 937-2</t>
  </si>
  <si>
    <t>HANGAR H3- 4</t>
  </si>
  <si>
    <t>RJ 937-4</t>
  </si>
  <si>
    <t>HANGAR H3- 3</t>
  </si>
  <si>
    <t>RJ 937-3</t>
  </si>
  <si>
    <t>MAGAZIN PARACHUTES 2</t>
  </si>
  <si>
    <t>RJ 936-2</t>
  </si>
  <si>
    <t>MAGAZIN PARACHUTES 1</t>
  </si>
  <si>
    <t>RJ 936-1</t>
  </si>
  <si>
    <t>MAGAZIN PARACHUTES 3</t>
  </si>
  <si>
    <t>RJ 936-3</t>
  </si>
  <si>
    <t>MAGAZIN PARACHUTES 4</t>
  </si>
  <si>
    <t>RJ 936-4</t>
  </si>
  <si>
    <t>ATELIER ARMEMENT 2</t>
  </si>
  <si>
    <t>RJ 935-2</t>
  </si>
  <si>
    <t>ATELIER ARMEMENT 1</t>
  </si>
  <si>
    <t>RJ 935-1</t>
  </si>
  <si>
    <t>ATELIER ARMEMENT 3</t>
  </si>
  <si>
    <t>RJ 935-3</t>
  </si>
  <si>
    <t>ATELIER ARMEMENT 4</t>
  </si>
  <si>
    <t>RJ 935-4</t>
  </si>
  <si>
    <t>ATELIER PEINTURE 2</t>
  </si>
  <si>
    <t>RJ 934-2</t>
  </si>
  <si>
    <t>RJ 844</t>
  </si>
  <si>
    <t>ATELIER PEINTURE 1</t>
  </si>
  <si>
    <t>RJ 934-1</t>
  </si>
  <si>
    <t>TACAN 2</t>
  </si>
  <si>
    <t>RJ 352-2</t>
  </si>
  <si>
    <t>TACAN 1</t>
  </si>
  <si>
    <t>RJ 352-1</t>
  </si>
  <si>
    <t>ATELIER PEINTURE 3</t>
  </si>
  <si>
    <t>RJ 934-3</t>
  </si>
  <si>
    <t>ATELIER PEINTURE 4</t>
  </si>
  <si>
    <t>RJ 934-4</t>
  </si>
  <si>
    <t>TACAN 3</t>
  </si>
  <si>
    <t>RJ 352-3</t>
  </si>
  <si>
    <t>TACAN 4</t>
  </si>
  <si>
    <t>RJ 352-4</t>
  </si>
  <si>
    <t>BANC ESSAI MOTEUR 1</t>
  </si>
  <si>
    <t>RJ 929-1</t>
  </si>
  <si>
    <t>BANC ESSAI MOTEUR 2</t>
  </si>
  <si>
    <t>RJ 929-2</t>
  </si>
  <si>
    <t>HANGAR 17F- 2</t>
  </si>
  <si>
    <t>RJ 933-2</t>
  </si>
  <si>
    <t>HANGAR 17F- 1</t>
  </si>
  <si>
    <t>RJ 933-1</t>
  </si>
  <si>
    <t>RJ 972</t>
  </si>
  <si>
    <t>HANGAR 17F- 4</t>
  </si>
  <si>
    <t>RJ 933-4</t>
  </si>
  <si>
    <t>BANC ESSAI MOTEUR 3</t>
  </si>
  <si>
    <t>RJ 929-3</t>
  </si>
  <si>
    <t>BANC ESSAI MOTEUR 4</t>
  </si>
  <si>
    <t>RJ 929-4</t>
  </si>
  <si>
    <t>ANTENNE</t>
  </si>
  <si>
    <t>RJ 921</t>
  </si>
  <si>
    <t>RJ 920</t>
  </si>
  <si>
    <t>HANGAR 17F- 3</t>
  </si>
  <si>
    <t>RJ 933-3</t>
  </si>
  <si>
    <t>RJ 923</t>
  </si>
  <si>
    <t>RJ 922</t>
  </si>
  <si>
    <t>RJ 925</t>
  </si>
  <si>
    <t>RJ 924</t>
  </si>
  <si>
    <t>BAT CIBLE TIR 2</t>
  </si>
  <si>
    <t>RJ 926-2</t>
  </si>
  <si>
    <t>BAT CIBLE TIR 1</t>
  </si>
  <si>
    <t>RJ 926-1</t>
  </si>
  <si>
    <t>BAT CIBLE TIR 3</t>
  </si>
  <si>
    <t>RJ 926-3</t>
  </si>
  <si>
    <t>BAT CIBLE TIR 4</t>
  </si>
  <si>
    <t>RJ 926-4</t>
  </si>
  <si>
    <t>HANGAR H1- 2</t>
  </si>
  <si>
    <t>RJ 932-2</t>
  </si>
  <si>
    <t>HANGAR H1- 1</t>
  </si>
  <si>
    <t>RJ 932-1</t>
  </si>
  <si>
    <t>HANGAR H1- 4</t>
  </si>
  <si>
    <t>RJ 932-4</t>
  </si>
  <si>
    <t>HANGAR H1- 3</t>
  </si>
  <si>
    <t>RJ 932-3</t>
  </si>
  <si>
    <t>ARBRE</t>
  </si>
  <si>
    <t>RJ 930</t>
  </si>
  <si>
    <t>RJ 931</t>
  </si>
  <si>
    <t>CENTAURE 3</t>
  </si>
  <si>
    <t>RJ 354-3</t>
  </si>
  <si>
    <t>RJ 354-2</t>
  </si>
  <si>
    <t>CENTAURE 4</t>
  </si>
  <si>
    <t>RJ 354-4</t>
  </si>
  <si>
    <t>CENTAURE 1</t>
  </si>
  <si>
    <t>RJ 354-1</t>
  </si>
  <si>
    <t>RJ 958</t>
  </si>
  <si>
    <t>Abri frein 08 NE</t>
  </si>
  <si>
    <t>RJ 912-2</t>
  </si>
  <si>
    <t>RJ 912-1</t>
  </si>
  <si>
    <t>Abri frein 08 SE</t>
  </si>
  <si>
    <t>RJ 913-1</t>
  </si>
  <si>
    <t>RJ 913-2</t>
  </si>
  <si>
    <t>Abri frein 08 SO</t>
  </si>
  <si>
    <t>RJ 914-1</t>
  </si>
  <si>
    <t>RJ 914-2</t>
  </si>
  <si>
    <t>Abri frein 08 NO</t>
  </si>
  <si>
    <t>RJ 911-2</t>
  </si>
  <si>
    <t>RJ 911-1</t>
  </si>
  <si>
    <t>MIROIR APPONTAGE 08</t>
  </si>
  <si>
    <t>RJ 910-2</t>
  </si>
  <si>
    <t>RJ 910-1</t>
  </si>
  <si>
    <t xml:space="preserve">GROUPE ELECTROGENE </t>
  </si>
  <si>
    <t>RJ 909</t>
  </si>
  <si>
    <t>RJ 812</t>
  </si>
  <si>
    <t>MAT MTO 08</t>
  </si>
  <si>
    <t>RJ 919</t>
  </si>
  <si>
    <t>Manche à air 08</t>
  </si>
  <si>
    <t>RJ 907</t>
  </si>
  <si>
    <t>SEUIL 08</t>
  </si>
  <si>
    <t>RJ 105</t>
  </si>
  <si>
    <t>Cheminée</t>
  </si>
  <si>
    <t>RJ 807</t>
  </si>
  <si>
    <t>EXTREMITE 26 (PA)</t>
  </si>
  <si>
    <t>RJ 101</t>
  </si>
  <si>
    <t>RJ 918</t>
  </si>
  <si>
    <t>LOCALIZER</t>
  </si>
  <si>
    <t>RJ 200</t>
  </si>
  <si>
    <t>SHELTER LOCALIZER 1</t>
  </si>
  <si>
    <t>RJ 908-1</t>
  </si>
  <si>
    <t>SHELTER LOCALIZER 2</t>
  </si>
  <si>
    <t>RJ 908-2</t>
  </si>
  <si>
    <t>SHELTER LOCALIZER 3</t>
  </si>
  <si>
    <t>RJ 908-3</t>
  </si>
  <si>
    <t>SHELTER LOCALIZER 4</t>
  </si>
  <si>
    <t>RJ 908-4</t>
  </si>
  <si>
    <t>RJ 966</t>
  </si>
  <si>
    <t>GABARIT ROUTIER</t>
  </si>
  <si>
    <t>RJ 954</t>
  </si>
  <si>
    <t>RJ 869</t>
  </si>
  <si>
    <t>RJ 870</t>
  </si>
  <si>
    <t>RJ 871</t>
  </si>
  <si>
    <t>RJ 874</t>
  </si>
  <si>
    <t>RJ 873</t>
  </si>
  <si>
    <t>RJ 973</t>
  </si>
  <si>
    <t>RJ 953</t>
  </si>
  <si>
    <t>RJ 955</t>
  </si>
  <si>
    <t>RJ 956</t>
  </si>
  <si>
    <t>RJ 957</t>
  </si>
  <si>
    <t>RJ 867</t>
  </si>
  <si>
    <t>RJ 850</t>
  </si>
  <si>
    <t>RJ 965</t>
  </si>
  <si>
    <t>RJ 856</t>
  </si>
  <si>
    <t>RJ 964</t>
  </si>
  <si>
    <t>RJ 963</t>
  </si>
  <si>
    <t>RJ 854</t>
  </si>
  <si>
    <t>Mât</t>
  </si>
  <si>
    <t>RJ 855</t>
  </si>
  <si>
    <t>RJ 846</t>
  </si>
  <si>
    <t>RJ 974</t>
  </si>
  <si>
    <t>RJ 866</t>
  </si>
  <si>
    <t>RJ 975</t>
  </si>
  <si>
    <t>RJ 863</t>
  </si>
  <si>
    <t>RJ 862</t>
  </si>
  <si>
    <t>HT 13</t>
  </si>
  <si>
    <t>HT 12</t>
  </si>
  <si>
    <t>Maison-a</t>
  </si>
  <si>
    <t>Maison-b</t>
  </si>
  <si>
    <t>w</t>
  </si>
  <si>
    <t>Calcul Géodeasy</t>
  </si>
  <si>
    <t>CENTAURE 2 (moyen à publier)</t>
  </si>
  <si>
    <t>TACAN (NAV)</t>
  </si>
  <si>
    <t>PAR 4 (NAV)</t>
  </si>
  <si>
    <t>RJ 201</t>
  </si>
  <si>
    <t>W</t>
  </si>
  <si>
    <t>6,30 ajouté RLT 2014 03 21</t>
  </si>
  <si>
    <t>POLICE Rose=</t>
  </si>
</sst>
</file>

<file path=xl/styles.xml><?xml version="1.0" encoding="utf-8"?>
<styleSheet xmlns="http://schemas.openxmlformats.org/spreadsheetml/2006/main">
  <numFmts count="5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;[Red]0.0"/>
    <numFmt numFmtId="173" formatCode="0\°00\'00\'\'0000&quot;N&quot;"/>
    <numFmt numFmtId="174" formatCode="&quot;Vrai&quot;;&quot;Vrai&quot;;&quot;Faux&quot;"/>
    <numFmt numFmtId="175" formatCode="&quot;Actif&quot;;&quot;Actif&quot;;&quot;Inactif&quot;"/>
    <numFmt numFmtId="176" formatCode="0.0000"/>
    <numFmt numFmtId="177" formatCode="##&quot;N&quot;\ ##&quot;'&quot;"/>
    <numFmt numFmtId="178" formatCode="#"/>
    <numFmt numFmtId="179" formatCode="##\°\ ##\'\ ###\'\'"/>
    <numFmt numFmtId="180" formatCode="##\°\ ##\'\ ##&quot;.&quot;##\'\'"/>
    <numFmt numFmtId="181" formatCode="\°##\'\ ##&quot;.&quot;##\'\'"/>
    <numFmt numFmtId="182" formatCode="##\°##\'\ ##&quot;.&quot;##\'\'"/>
    <numFmt numFmtId="183" formatCode="??\°??\'\ ??&quot;.&quot;??\'\'"/>
    <numFmt numFmtId="184" formatCode="00\°??\'\ ??&quot;.&quot;??\'\'"/>
    <numFmt numFmtId="185" formatCode="00\°??\'\ ?????\'\'"/>
    <numFmt numFmtId="186" formatCode="00\°00"/>
    <numFmt numFmtId="187" formatCode="00\°00\'00.00"/>
    <numFmt numFmtId="188" formatCode="0?\°??\'??.??\'\'"/>
    <numFmt numFmtId="189" formatCode="000\°??\'\ ??&quot;.&quot;??\'\'"/>
    <numFmt numFmtId="190" formatCode="[$-40C]dddd\ d\ mmmm\ yyyy"/>
    <numFmt numFmtId="191" formatCode="General&quot; m&quot;"/>
    <numFmt numFmtId="192" formatCode=";;;"/>
    <numFmt numFmtId="193" formatCode="00"/>
    <numFmt numFmtId="194" formatCode="00\°00\'\ 00&quot;.&quot;00\'\'"/>
    <numFmt numFmtId="195" formatCode="000\°00\'00&quot;.&quot;00\'\'"/>
    <numFmt numFmtId="196" formatCode="0.000"/>
    <numFmt numFmtId="197" formatCode="0.0"/>
    <numFmt numFmtId="198" formatCode="00\°00\'\ 00&quot;&quot;00\'\'"/>
    <numFmt numFmtId="199" formatCode="00\°00\'00.00\'\'"/>
    <numFmt numFmtId="200" formatCode="???\°??\'\ ????\'\'"/>
    <numFmt numFmtId="201" formatCode="#000"/>
    <numFmt numFmtId="202" formatCode="000\°00\'00.00\'\'"/>
    <numFmt numFmtId="203" formatCode="0.00000000"/>
    <numFmt numFmtId="204" formatCode="0.000000"/>
    <numFmt numFmtId="205" formatCode="0.00000"/>
    <numFmt numFmtId="206" formatCode="000\°"/>
    <numFmt numFmtId="207" formatCode="00\'"/>
    <numFmt numFmtId="208" formatCode="00.000000\'\'"/>
    <numFmt numFmtId="209" formatCode="0.000000\'\'"/>
  </numFmts>
  <fonts count="56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2"/>
      <color indexed="8"/>
      <name val="Arial"/>
      <family val="2"/>
    </font>
    <font>
      <b/>
      <sz val="12"/>
      <color indexed="12"/>
      <name val="Arial"/>
      <family val="2"/>
    </font>
    <font>
      <b/>
      <sz val="12"/>
      <color indexed="57"/>
      <name val="Arial"/>
      <family val="2"/>
    </font>
    <font>
      <sz val="14"/>
      <color indexed="8"/>
      <name val="Arial"/>
      <family val="2"/>
    </font>
    <font>
      <b/>
      <sz val="14"/>
      <color indexed="12"/>
      <name val="Arial"/>
      <family val="2"/>
    </font>
    <font>
      <sz val="14"/>
      <color indexed="12"/>
      <name val="Arial"/>
      <family val="2"/>
    </font>
    <font>
      <b/>
      <sz val="14"/>
      <color indexed="57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color indexed="25"/>
      <name val="Arial"/>
      <family val="2"/>
    </font>
    <font>
      <b/>
      <sz val="12"/>
      <color indexed="30"/>
      <name val="Arial"/>
      <family val="2"/>
    </font>
    <font>
      <sz val="10"/>
      <color indexed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rgb="FFC72585"/>
      <name val="Arial"/>
      <family val="2"/>
    </font>
    <font>
      <b/>
      <sz val="12"/>
      <color rgb="FF0070C0"/>
      <name val="Arial"/>
      <family val="2"/>
    </font>
    <font>
      <sz val="10"/>
      <color rgb="FFFF00FF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/>
      <top style="double"/>
      <bottom style="thin"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0" borderId="2" applyNumberFormat="0" applyFill="0" applyAlignment="0" applyProtection="0"/>
    <xf numFmtId="0" fontId="0" fillId="27" borderId="3" applyNumberFormat="0" applyFont="0" applyAlignment="0" applyProtection="0"/>
    <xf numFmtId="184" fontId="2" fillId="28" borderId="4" applyFont="0" applyFill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31" borderId="0" applyNumberFormat="0" applyBorder="0" applyAlignment="0" applyProtection="0"/>
    <xf numFmtId="9" fontId="0" fillId="0" borderId="0" applyFont="0" applyFill="0" applyBorder="0" applyAlignment="0" applyProtection="0"/>
    <xf numFmtId="0" fontId="44" fillId="32" borderId="0" applyNumberFormat="0" applyBorder="0" applyAlignment="0" applyProtection="0"/>
    <xf numFmtId="0" fontId="45" fillId="26" borderId="5" applyNumberFormat="0" applyAlignment="0" applyProtection="0"/>
    <xf numFmtId="0" fontId="1" fillId="0" borderId="6">
      <alignment horizontal="center" vertical="center"/>
      <protection/>
    </xf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10" applyNumberFormat="0" applyFill="0" applyAlignment="0" applyProtection="0"/>
    <xf numFmtId="0" fontId="52" fillId="33" borderId="11" applyNumberFormat="0" applyAlignment="0" applyProtection="0"/>
  </cellStyleXfs>
  <cellXfs count="142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Fill="1" applyBorder="1" applyAlignment="1" applyProtection="1">
      <alignment horizontal="center"/>
      <protection/>
    </xf>
    <xf numFmtId="191" fontId="0" fillId="0" borderId="0" xfId="0" applyNumberFormat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1" fillId="0" borderId="0" xfId="0" applyFont="1" applyAlignment="1" applyProtection="1">
      <alignment horizontal="right"/>
      <protection/>
    </xf>
    <xf numFmtId="0" fontId="0" fillId="0" borderId="0" xfId="0" applyAlignment="1" applyProtection="1">
      <alignment horizontal="center"/>
      <protection/>
    </xf>
    <xf numFmtId="0" fontId="2" fillId="0" borderId="0" xfId="0" applyFont="1" applyAlignment="1" applyProtection="1">
      <alignment horizontal="center" vertical="center"/>
      <protection/>
    </xf>
    <xf numFmtId="1" fontId="0" fillId="0" borderId="0" xfId="0" applyNumberFormat="1" applyAlignment="1" applyProtection="1">
      <alignment horizontal="center"/>
      <protection/>
    </xf>
    <xf numFmtId="197" fontId="6" fillId="28" borderId="12" xfId="0" applyNumberFormat="1" applyFont="1" applyFill="1" applyBorder="1" applyAlignment="1" applyProtection="1">
      <alignment horizontal="right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0" fontId="6" fillId="28" borderId="13" xfId="0" applyFont="1" applyFill="1" applyBorder="1" applyAlignment="1" applyProtection="1">
      <alignment horizontal="center"/>
      <protection/>
    </xf>
    <xf numFmtId="0" fontId="0" fillId="0" borderId="14" xfId="0" applyBorder="1" applyAlignment="1">
      <alignment horizontal="center"/>
    </xf>
    <xf numFmtId="0" fontId="0" fillId="0" borderId="0" xfId="0" applyAlignment="1">
      <alignment horizontal="center"/>
    </xf>
    <xf numFmtId="1" fontId="0" fillId="0" borderId="14" xfId="0" applyNumberFormat="1" applyBorder="1" applyAlignment="1">
      <alignment horizontal="center"/>
    </xf>
    <xf numFmtId="0" fontId="0" fillId="0" borderId="14" xfId="0" applyNumberForma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0" fillId="0" borderId="0" xfId="0" applyBorder="1" applyAlignment="1" quotePrefix="1">
      <alignment horizontal="center"/>
    </xf>
    <xf numFmtId="206" fontId="0" fillId="0" borderId="14" xfId="0" applyNumberFormat="1" applyBorder="1" applyAlignment="1">
      <alignment horizontal="center"/>
    </xf>
    <xf numFmtId="209" fontId="0" fillId="0" borderId="14" xfId="0" applyNumberFormat="1" applyBorder="1" applyAlignment="1">
      <alignment horizontal="center"/>
    </xf>
    <xf numFmtId="207" fontId="0" fillId="0" borderId="14" xfId="0" applyNumberFormat="1" applyBorder="1" applyAlignment="1">
      <alignment horizontal="center"/>
    </xf>
    <xf numFmtId="204" fontId="2" fillId="0" borderId="14" xfId="0" applyNumberFormat="1" applyFont="1" applyFill="1" applyBorder="1" applyAlignment="1" applyProtection="1">
      <alignment horizontal="center" vertical="center"/>
      <protection locked="0"/>
    </xf>
    <xf numFmtId="0" fontId="6" fillId="0" borderId="14" xfId="0" applyFont="1" applyBorder="1" applyAlignment="1" quotePrefix="1">
      <alignment horizontal="center"/>
    </xf>
    <xf numFmtId="0" fontId="6" fillId="0" borderId="14" xfId="0" applyFont="1" applyBorder="1" applyAlignment="1">
      <alignment horizontal="center"/>
    </xf>
    <xf numFmtId="0" fontId="0" fillId="0" borderId="0" xfId="0" applyAlignment="1">
      <alignment horizontal="left"/>
    </xf>
    <xf numFmtId="203" fontId="0" fillId="0" borderId="0" xfId="0" applyNumberFormat="1" applyFill="1" applyBorder="1" applyAlignment="1">
      <alignment horizontal="left"/>
    </xf>
    <xf numFmtId="0" fontId="2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14" xfId="0" applyFont="1" applyFill="1" applyBorder="1" applyAlignment="1" applyProtection="1">
      <alignment horizontal="left" vertical="center"/>
      <protection locked="0"/>
    </xf>
    <xf numFmtId="0" fontId="2" fillId="0" borderId="14" xfId="0" applyFont="1" applyFill="1" applyBorder="1" applyAlignment="1" applyProtection="1">
      <alignment horizontal="center" vertical="center"/>
      <protection locked="0"/>
    </xf>
    <xf numFmtId="1" fontId="2" fillId="0" borderId="14" xfId="0" applyNumberFormat="1" applyFont="1" applyFill="1" applyBorder="1" applyAlignment="1" applyProtection="1">
      <alignment horizontal="center" vertical="center"/>
      <protection locked="0"/>
    </xf>
    <xf numFmtId="197" fontId="2" fillId="0" borderId="14" xfId="0" applyNumberFormat="1" applyFont="1" applyFill="1" applyBorder="1" applyAlignment="1" applyProtection="1">
      <alignment horizontal="center" vertical="center"/>
      <protection locked="0"/>
    </xf>
    <xf numFmtId="0" fontId="0" fillId="0" borderId="15" xfId="0" applyFill="1" applyBorder="1" applyAlignment="1">
      <alignment horizontal="left"/>
    </xf>
    <xf numFmtId="0" fontId="0" fillId="0" borderId="0" xfId="0" applyBorder="1" applyAlignment="1">
      <alignment horizontal="left"/>
    </xf>
    <xf numFmtId="203" fontId="0" fillId="34" borderId="0" xfId="0" applyNumberFormat="1" applyFill="1" applyBorder="1" applyAlignment="1">
      <alignment horizontal="left"/>
    </xf>
    <xf numFmtId="0" fontId="8" fillId="0" borderId="14" xfId="0" applyFont="1" applyFill="1" applyBorder="1" applyAlignment="1">
      <alignment horizontal="left"/>
    </xf>
    <xf numFmtId="0" fontId="9" fillId="0" borderId="14" xfId="0" applyFont="1" applyFill="1" applyBorder="1" applyAlignment="1" applyProtection="1">
      <alignment horizontal="left" vertical="center"/>
      <protection locked="0"/>
    </xf>
    <xf numFmtId="0" fontId="0" fillId="0" borderId="16" xfId="46" applyFont="1" applyFill="1" applyBorder="1" applyAlignment="1" applyProtection="1">
      <alignment horizontal="center" vertical="center"/>
      <protection/>
    </xf>
    <xf numFmtId="0" fontId="0" fillId="0" borderId="16" xfId="46" applyFont="1" applyFill="1" applyBorder="1" applyAlignment="1" applyProtection="1">
      <alignment horizontal="center" vertical="center"/>
      <protection locked="0"/>
    </xf>
    <xf numFmtId="1" fontId="2" fillId="0" borderId="14" xfId="0" applyNumberFormat="1" applyFont="1" applyFill="1" applyBorder="1" applyAlignment="1">
      <alignment horizontal="center"/>
    </xf>
    <xf numFmtId="1" fontId="2" fillId="0" borderId="14" xfId="0" applyNumberFormat="1" applyFont="1" applyFill="1" applyBorder="1" applyAlignment="1" applyProtection="1">
      <alignment horizontal="center" vertical="center"/>
      <protection locked="0"/>
    </xf>
    <xf numFmtId="197" fontId="2" fillId="0" borderId="14" xfId="0" applyNumberFormat="1" applyFont="1" applyFill="1" applyBorder="1" applyAlignment="1" applyProtection="1">
      <alignment horizontal="center" vertical="center"/>
      <protection/>
    </xf>
    <xf numFmtId="0" fontId="10" fillId="0" borderId="14" xfId="0" applyFont="1" applyFill="1" applyBorder="1" applyAlignment="1" applyProtection="1">
      <alignment horizontal="left" vertical="center"/>
      <protection locked="0"/>
    </xf>
    <xf numFmtId="0" fontId="9" fillId="35" borderId="14" xfId="0" applyFont="1" applyFill="1" applyBorder="1" applyAlignment="1" applyProtection="1">
      <alignment horizontal="left" vertical="center"/>
      <protection locked="0"/>
    </xf>
    <xf numFmtId="0" fontId="11" fillId="0" borderId="14" xfId="0" applyFont="1" applyFill="1" applyBorder="1" applyAlignment="1">
      <alignment horizontal="center"/>
    </xf>
    <xf numFmtId="197" fontId="11" fillId="0" borderId="14" xfId="0" applyNumberFormat="1" applyFont="1" applyFill="1" applyBorder="1" applyAlignment="1">
      <alignment horizontal="center"/>
    </xf>
    <xf numFmtId="197" fontId="11" fillId="0" borderId="14" xfId="0" applyNumberFormat="1" applyFont="1" applyBorder="1" applyAlignment="1" applyProtection="1">
      <alignment horizontal="center" vertical="center"/>
      <protection/>
    </xf>
    <xf numFmtId="197" fontId="12" fillId="0" borderId="14" xfId="0" applyNumberFormat="1" applyFont="1" applyBorder="1" applyAlignment="1" applyProtection="1">
      <alignment horizontal="center" vertical="center"/>
      <protection locked="0"/>
    </xf>
    <xf numFmtId="197" fontId="12" fillId="0" borderId="14" xfId="0" applyNumberFormat="1" applyFont="1" applyBorder="1" applyAlignment="1" applyProtection="1">
      <alignment horizontal="center" vertical="center"/>
      <protection/>
    </xf>
    <xf numFmtId="197" fontId="14" fillId="0" borderId="14" xfId="0" applyNumberFormat="1" applyFont="1" applyBorder="1" applyAlignment="1" applyProtection="1">
      <alignment horizontal="center" vertical="center"/>
      <protection locked="0"/>
    </xf>
    <xf numFmtId="197" fontId="14" fillId="0" borderId="14" xfId="0" applyNumberFormat="1" applyFont="1" applyBorder="1" applyAlignment="1" applyProtection="1">
      <alignment horizontal="center" vertical="center"/>
      <protection/>
    </xf>
    <xf numFmtId="197" fontId="12" fillId="0" borderId="14" xfId="0" applyNumberFormat="1" applyFont="1" applyFill="1" applyBorder="1" applyAlignment="1" applyProtection="1">
      <alignment horizontal="center" vertical="center"/>
      <protection locked="0"/>
    </xf>
    <xf numFmtId="197" fontId="12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/>
      <protection/>
    </xf>
    <xf numFmtId="0" fontId="15" fillId="0" borderId="0" xfId="0" applyFont="1" applyFill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53" fillId="0" borderId="14" xfId="0" applyFont="1" applyFill="1" applyBorder="1" applyAlignment="1">
      <alignment horizontal="left"/>
    </xf>
    <xf numFmtId="1" fontId="53" fillId="0" borderId="14" xfId="0" applyNumberFormat="1" applyFont="1" applyFill="1" applyBorder="1" applyAlignment="1" applyProtection="1">
      <alignment horizontal="center" vertical="center"/>
      <protection locked="0"/>
    </xf>
    <xf numFmtId="0" fontId="9" fillId="6" borderId="14" xfId="0" applyFont="1" applyFill="1" applyBorder="1" applyAlignment="1" applyProtection="1">
      <alignment horizontal="left" vertical="center"/>
      <protection locked="0"/>
    </xf>
    <xf numFmtId="1" fontId="2" fillId="6" borderId="14" xfId="0" applyNumberFormat="1" applyFont="1" applyFill="1" applyBorder="1" applyAlignment="1" applyProtection="1">
      <alignment horizontal="center" vertical="center"/>
      <protection locked="0"/>
    </xf>
    <xf numFmtId="197" fontId="9" fillId="6" borderId="14" xfId="0" applyNumberFormat="1" applyFont="1" applyFill="1" applyBorder="1" applyAlignment="1" applyProtection="1">
      <alignment horizontal="center" vertical="center"/>
      <protection locked="0"/>
    </xf>
    <xf numFmtId="197" fontId="9" fillId="6" borderId="14" xfId="0" applyNumberFormat="1" applyFont="1" applyFill="1" applyBorder="1" applyAlignment="1" applyProtection="1">
      <alignment horizontal="center" vertical="center"/>
      <protection/>
    </xf>
    <xf numFmtId="1" fontId="2" fillId="6" borderId="14" xfId="0" applyNumberFormat="1" applyFont="1" applyFill="1" applyBorder="1" applyAlignment="1" applyProtection="1">
      <alignment horizontal="center" vertical="center"/>
      <protection locked="0"/>
    </xf>
    <xf numFmtId="197" fontId="12" fillId="6" borderId="14" xfId="0" applyNumberFormat="1" applyFont="1" applyFill="1" applyBorder="1" applyAlignment="1" applyProtection="1">
      <alignment horizontal="center" vertical="center"/>
      <protection locked="0"/>
    </xf>
    <xf numFmtId="197" fontId="12" fillId="6" borderId="14" xfId="0" applyNumberFormat="1" applyFont="1" applyFill="1" applyBorder="1" applyAlignment="1" applyProtection="1">
      <alignment horizontal="center" vertical="center"/>
      <protection/>
    </xf>
    <xf numFmtId="0" fontId="2" fillId="15" borderId="14" xfId="0" applyFont="1" applyFill="1" applyBorder="1" applyAlignment="1" applyProtection="1">
      <alignment horizontal="left" vertical="center"/>
      <protection locked="0"/>
    </xf>
    <xf numFmtId="0" fontId="9" fillId="15" borderId="14" xfId="0" applyFont="1" applyFill="1" applyBorder="1" applyAlignment="1" applyProtection="1">
      <alignment horizontal="left" vertical="center"/>
      <protection locked="0"/>
    </xf>
    <xf numFmtId="0" fontId="2" fillId="0" borderId="14" xfId="0" applyFont="1" applyFill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/>
    </xf>
    <xf numFmtId="197" fontId="54" fillId="0" borderId="14" xfId="0" applyNumberFormat="1" applyFont="1" applyFill="1" applyBorder="1" applyAlignment="1" applyProtection="1">
      <alignment horizontal="center" vertical="center"/>
      <protection locked="0"/>
    </xf>
    <xf numFmtId="197" fontId="2" fillId="0" borderId="14" xfId="0" applyNumberFormat="1" applyFont="1" applyFill="1" applyBorder="1" applyAlignment="1" applyProtection="1">
      <alignment horizontal="center" vertical="center"/>
      <protection locked="0"/>
    </xf>
    <xf numFmtId="197" fontId="2" fillId="0" borderId="14" xfId="0" applyNumberFormat="1" applyFont="1" applyFill="1" applyBorder="1" applyAlignment="1" applyProtection="1">
      <alignment horizontal="center" vertical="center"/>
      <protection/>
    </xf>
    <xf numFmtId="1" fontId="11" fillId="0" borderId="14" xfId="0" applyNumberFormat="1" applyFont="1" applyBorder="1" applyAlignment="1" applyProtection="1">
      <alignment horizontal="center" vertical="center"/>
      <protection/>
    </xf>
    <xf numFmtId="1" fontId="11" fillId="6" borderId="14" xfId="0" applyNumberFormat="1" applyFont="1" applyFill="1" applyBorder="1" applyAlignment="1" applyProtection="1">
      <alignment horizontal="center" vertical="center"/>
      <protection/>
    </xf>
    <xf numFmtId="204" fontId="2" fillId="0" borderId="14" xfId="0" applyNumberFormat="1" applyFont="1" applyFill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/>
    </xf>
    <xf numFmtId="0" fontId="53" fillId="0" borderId="14" xfId="0" applyFont="1" applyFill="1" applyBorder="1" applyAlignment="1" applyProtection="1">
      <alignment horizontal="center" vertical="center"/>
      <protection locked="0"/>
    </xf>
    <xf numFmtId="1" fontId="53" fillId="0" borderId="14" xfId="0" applyNumberFormat="1" applyFont="1" applyFill="1" applyBorder="1" applyAlignment="1">
      <alignment horizontal="center"/>
    </xf>
    <xf numFmtId="204" fontId="53" fillId="0" borderId="14" xfId="0" applyNumberFormat="1" applyFont="1" applyFill="1" applyBorder="1" applyAlignment="1" applyProtection="1">
      <alignment horizontal="center" vertical="center"/>
      <protection locked="0"/>
    </xf>
    <xf numFmtId="0" fontId="2" fillId="6" borderId="14" xfId="0" applyFont="1" applyFill="1" applyBorder="1" applyAlignment="1" applyProtection="1">
      <alignment horizontal="center" vertical="center"/>
      <protection locked="0"/>
    </xf>
    <xf numFmtId="1" fontId="2" fillId="6" borderId="14" xfId="0" applyNumberFormat="1" applyFont="1" applyFill="1" applyBorder="1" applyAlignment="1">
      <alignment horizontal="center"/>
    </xf>
    <xf numFmtId="204" fontId="2" fillId="6" borderId="14" xfId="0" applyNumberFormat="1" applyFont="1" applyFill="1" applyBorder="1" applyAlignment="1" applyProtection="1">
      <alignment horizontal="center" vertical="center"/>
      <protection locked="0"/>
    </xf>
    <xf numFmtId="0" fontId="2" fillId="6" borderId="14" xfId="0" applyFont="1" applyFill="1" applyBorder="1" applyAlignment="1" applyProtection="1">
      <alignment horizontal="center" vertical="center"/>
      <protection locked="0"/>
    </xf>
    <xf numFmtId="204" fontId="2" fillId="6" borderId="14" xfId="0" applyNumberFormat="1" applyFont="1" applyFill="1" applyBorder="1" applyAlignment="1" applyProtection="1">
      <alignment horizontal="center" vertical="center"/>
      <protection locked="0"/>
    </xf>
    <xf numFmtId="1" fontId="2" fillId="0" borderId="17" xfId="0" applyNumberFormat="1" applyFont="1" applyFill="1" applyBorder="1" applyAlignment="1" applyProtection="1">
      <alignment horizontal="center" vertical="center"/>
      <protection locked="0"/>
    </xf>
    <xf numFmtId="0" fontId="8" fillId="0" borderId="18" xfId="0" applyFont="1" applyFill="1" applyBorder="1" applyAlignment="1">
      <alignment horizontal="left"/>
    </xf>
    <xf numFmtId="0" fontId="2" fillId="0" borderId="18" xfId="0" applyFont="1" applyFill="1" applyBorder="1" applyAlignment="1" applyProtection="1">
      <alignment horizontal="center" vertical="center"/>
      <protection locked="0"/>
    </xf>
    <xf numFmtId="1" fontId="2" fillId="0" borderId="18" xfId="0" applyNumberFormat="1" applyFont="1" applyFill="1" applyBorder="1" applyAlignment="1">
      <alignment horizontal="center"/>
    </xf>
    <xf numFmtId="204" fontId="2" fillId="0" borderId="18" xfId="0" applyNumberFormat="1" applyFont="1" applyFill="1" applyBorder="1" applyAlignment="1">
      <alignment horizontal="center"/>
    </xf>
    <xf numFmtId="0" fontId="2" fillId="0" borderId="18" xfId="0" applyFont="1" applyFill="1" applyBorder="1" applyAlignment="1" applyProtection="1">
      <alignment horizontal="center" vertical="center"/>
      <protection locked="0"/>
    </xf>
    <xf numFmtId="1" fontId="2" fillId="0" borderId="18" xfId="0" applyNumberFormat="1" applyFont="1" applyFill="1" applyBorder="1" applyAlignment="1" applyProtection="1">
      <alignment horizontal="center" vertical="center"/>
      <protection locked="0"/>
    </xf>
    <xf numFmtId="205" fontId="2" fillId="0" borderId="18" xfId="0" applyNumberFormat="1" applyFont="1" applyFill="1" applyBorder="1" applyAlignment="1" applyProtection="1">
      <alignment horizontal="center" vertical="center"/>
      <protection locked="0"/>
    </xf>
    <xf numFmtId="0" fontId="11" fillId="0" borderId="18" xfId="0" applyFont="1" applyFill="1" applyBorder="1" applyAlignment="1">
      <alignment horizontal="center"/>
    </xf>
    <xf numFmtId="197" fontId="11" fillId="0" borderId="18" xfId="0" applyNumberFormat="1" applyFont="1" applyFill="1" applyBorder="1" applyAlignment="1">
      <alignment horizontal="center"/>
    </xf>
    <xf numFmtId="1" fontId="11" fillId="0" borderId="18" xfId="0" applyNumberFormat="1" applyFont="1" applyBorder="1" applyAlignment="1" applyProtection="1">
      <alignment horizontal="center" vertical="center"/>
      <protection/>
    </xf>
    <xf numFmtId="197" fontId="11" fillId="0" borderId="18" xfId="0" applyNumberFormat="1" applyFont="1" applyBorder="1" applyAlignment="1" applyProtection="1">
      <alignment horizontal="center" vertical="center"/>
      <protection/>
    </xf>
    <xf numFmtId="197" fontId="11" fillId="0" borderId="19" xfId="0" applyNumberFormat="1" applyFont="1" applyBorder="1" applyAlignment="1" applyProtection="1">
      <alignment horizontal="center" vertical="center"/>
      <protection/>
    </xf>
    <xf numFmtId="1" fontId="2" fillId="0" borderId="20" xfId="0" applyNumberFormat="1" applyFont="1" applyFill="1" applyBorder="1" applyAlignment="1" applyProtection="1">
      <alignment horizontal="center" vertical="center"/>
      <protection locked="0"/>
    </xf>
    <xf numFmtId="197" fontId="11" fillId="0" borderId="21" xfId="0" applyNumberFormat="1" applyFont="1" applyBorder="1" applyAlignment="1" applyProtection="1">
      <alignment horizontal="center" vertical="center"/>
      <protection/>
    </xf>
    <xf numFmtId="197" fontId="12" fillId="0" borderId="21" xfId="0" applyNumberFormat="1" applyFont="1" applyBorder="1" applyAlignment="1" applyProtection="1">
      <alignment horizontal="center" vertical="center"/>
      <protection/>
    </xf>
    <xf numFmtId="197" fontId="13" fillId="6" borderId="21" xfId="0" applyNumberFormat="1" applyFont="1" applyFill="1" applyBorder="1" applyAlignment="1" applyProtection="1">
      <alignment horizontal="center" vertical="center"/>
      <protection/>
    </xf>
    <xf numFmtId="197" fontId="14" fillId="0" borderId="21" xfId="0" applyNumberFormat="1" applyFont="1" applyBorder="1" applyAlignment="1" applyProtection="1">
      <alignment horizontal="center" vertical="center"/>
      <protection/>
    </xf>
    <xf numFmtId="197" fontId="2" fillId="0" borderId="21" xfId="0" applyNumberFormat="1" applyFont="1" applyFill="1" applyBorder="1" applyAlignment="1" applyProtection="1">
      <alignment horizontal="center" vertical="center"/>
      <protection/>
    </xf>
    <xf numFmtId="197" fontId="9" fillId="6" borderId="21" xfId="0" applyNumberFormat="1" applyFont="1" applyFill="1" applyBorder="1" applyAlignment="1" applyProtection="1">
      <alignment horizontal="center" vertical="center"/>
      <protection/>
    </xf>
    <xf numFmtId="197" fontId="2" fillId="0" borderId="21" xfId="0" applyNumberFormat="1" applyFont="1" applyFill="1" applyBorder="1" applyAlignment="1" applyProtection="1">
      <alignment horizontal="center" vertical="center"/>
      <protection/>
    </xf>
    <xf numFmtId="1" fontId="2" fillId="0" borderId="22" xfId="0" applyNumberFormat="1" applyFont="1" applyFill="1" applyBorder="1" applyAlignment="1" applyProtection="1">
      <alignment horizontal="center" vertical="center"/>
      <protection locked="0"/>
    </xf>
    <xf numFmtId="0" fontId="2" fillId="0" borderId="16" xfId="0" applyFont="1" applyFill="1" applyBorder="1" applyAlignment="1" applyProtection="1">
      <alignment horizontal="left" vertical="center"/>
      <protection locked="0"/>
    </xf>
    <xf numFmtId="0" fontId="2" fillId="0" borderId="16" xfId="0" applyFont="1" applyFill="1" applyBorder="1" applyAlignment="1" applyProtection="1">
      <alignment horizontal="center" vertical="center"/>
      <protection locked="0"/>
    </xf>
    <xf numFmtId="1" fontId="2" fillId="0" borderId="16" xfId="0" applyNumberFormat="1" applyFont="1" applyFill="1" applyBorder="1" applyAlignment="1" applyProtection="1">
      <alignment horizontal="center" vertical="center"/>
      <protection locked="0"/>
    </xf>
    <xf numFmtId="204" fontId="2" fillId="0" borderId="16" xfId="0" applyNumberFormat="1" applyFont="1" applyFill="1" applyBorder="1" applyAlignment="1" applyProtection="1">
      <alignment horizontal="center" vertical="center"/>
      <protection locked="0"/>
    </xf>
    <xf numFmtId="197" fontId="2" fillId="0" borderId="16" xfId="0" applyNumberFormat="1" applyFont="1" applyFill="1" applyBorder="1" applyAlignment="1" applyProtection="1">
      <alignment horizontal="center" vertical="center"/>
      <protection locked="0"/>
    </xf>
    <xf numFmtId="0" fontId="2" fillId="0" borderId="16" xfId="0" applyNumberFormat="1" applyFont="1" applyFill="1" applyBorder="1" applyAlignment="1" applyProtection="1">
      <alignment horizontal="center" vertical="center"/>
      <protection/>
    </xf>
    <xf numFmtId="197" fontId="2" fillId="0" borderId="16" xfId="0" applyNumberFormat="1" applyFont="1" applyFill="1" applyBorder="1" applyAlignment="1" applyProtection="1">
      <alignment horizontal="center" vertical="center"/>
      <protection/>
    </xf>
    <xf numFmtId="197" fontId="2" fillId="0" borderId="23" xfId="0" applyNumberFormat="1" applyFont="1" applyFill="1" applyBorder="1" applyAlignment="1" applyProtection="1">
      <alignment horizontal="center" vertical="center"/>
      <protection/>
    </xf>
    <xf numFmtId="0" fontId="0" fillId="0" borderId="18" xfId="46" applyFont="1" applyFill="1" applyBorder="1" applyAlignment="1" applyProtection="1">
      <alignment horizontal="center" vertical="center"/>
      <protection/>
    </xf>
    <xf numFmtId="0" fontId="1" fillId="0" borderId="18" xfId="0" applyFont="1" applyFill="1" applyBorder="1" applyAlignment="1" applyProtection="1">
      <alignment horizontal="right" vertical="center"/>
      <protection locked="0"/>
    </xf>
    <xf numFmtId="193" fontId="1" fillId="0" borderId="18" xfId="0" applyNumberFormat="1" applyFont="1" applyFill="1" applyBorder="1" applyAlignment="1" applyProtection="1">
      <alignment horizontal="left" vertical="center"/>
      <protection locked="0"/>
    </xf>
    <xf numFmtId="193" fontId="1" fillId="0" borderId="19" xfId="0" applyNumberFormat="1" applyFont="1" applyFill="1" applyBorder="1" applyAlignment="1" applyProtection="1">
      <alignment horizontal="left" vertical="center"/>
      <protection locked="0"/>
    </xf>
    <xf numFmtId="14" fontId="7" fillId="0" borderId="0" xfId="0" applyNumberFormat="1" applyFont="1" applyBorder="1" applyAlignment="1" applyProtection="1">
      <alignment horizontal="center" vertical="center"/>
      <protection/>
    </xf>
    <xf numFmtId="0" fontId="55" fillId="0" borderId="0" xfId="0" applyFont="1" applyAlignment="1" applyProtection="1">
      <alignment/>
      <protection/>
    </xf>
    <xf numFmtId="0" fontId="2" fillId="12" borderId="0" xfId="0" applyFont="1" applyFill="1" applyAlignment="1" applyProtection="1">
      <alignment horizontal="center" vertical="center"/>
      <protection/>
    </xf>
    <xf numFmtId="0" fontId="2" fillId="12" borderId="0" xfId="0" applyFont="1" applyFill="1" applyBorder="1" applyAlignment="1" applyProtection="1">
      <alignment horizontal="left" vertical="center"/>
      <protection/>
    </xf>
    <xf numFmtId="0" fontId="2" fillId="12" borderId="0" xfId="0" applyFont="1" applyFill="1" applyAlignment="1" applyProtection="1">
      <alignment horizontal="center" vertical="center"/>
      <protection/>
    </xf>
    <xf numFmtId="0" fontId="1" fillId="0" borderId="24" xfId="0" applyFont="1" applyFill="1" applyBorder="1" applyAlignment="1" applyProtection="1">
      <alignment horizontal="center" vertical="center"/>
      <protection/>
    </xf>
    <xf numFmtId="0" fontId="1" fillId="0" borderId="25" xfId="0" applyFont="1" applyFill="1" applyBorder="1" applyAlignment="1" applyProtection="1">
      <alignment horizontal="center" vertical="center"/>
      <protection/>
    </xf>
    <xf numFmtId="0" fontId="1" fillId="0" borderId="26" xfId="0" applyFont="1" applyFill="1" applyBorder="1" applyAlignment="1" applyProtection="1">
      <alignment horizontal="center" vertical="center"/>
      <protection/>
    </xf>
    <xf numFmtId="0" fontId="1" fillId="0" borderId="27" xfId="0" applyFont="1" applyFill="1" applyBorder="1" applyAlignment="1" applyProtection="1">
      <alignment horizontal="center" vertical="center"/>
      <protection/>
    </xf>
    <xf numFmtId="0" fontId="1" fillId="0" borderId="18" xfId="0" applyFont="1" applyFill="1" applyBorder="1" applyAlignment="1" applyProtection="1">
      <alignment horizontal="center" vertical="center"/>
      <protection/>
    </xf>
    <xf numFmtId="0" fontId="0" fillId="0" borderId="18" xfId="46" applyFont="1" applyFill="1" applyBorder="1" applyAlignment="1" applyProtection="1">
      <alignment horizontal="center" vertical="center"/>
      <protection/>
    </xf>
    <xf numFmtId="0" fontId="0" fillId="0" borderId="12" xfId="46" applyFont="1" applyFill="1" applyBorder="1" applyAlignment="1" applyProtection="1">
      <alignment horizontal="center" vertical="center"/>
      <protection/>
    </xf>
    <xf numFmtId="0" fontId="0" fillId="0" borderId="28" xfId="46" applyFont="1" applyFill="1" applyBorder="1" applyAlignment="1" applyProtection="1">
      <alignment horizontal="center" vertical="center"/>
      <protection/>
    </xf>
    <xf numFmtId="0" fontId="0" fillId="0" borderId="28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1" fillId="0" borderId="29" xfId="0" applyFont="1" applyFill="1" applyBorder="1" applyAlignment="1" applyProtection="1">
      <alignment horizontal="center" vertical="center"/>
      <protection/>
    </xf>
    <xf numFmtId="0" fontId="1" fillId="0" borderId="30" xfId="0" applyFont="1" applyFill="1" applyBorder="1" applyAlignment="1" applyProtection="1">
      <alignment horizontal="center" vertical="center"/>
      <protection/>
    </xf>
    <xf numFmtId="0" fontId="1" fillId="0" borderId="31" xfId="0" applyFont="1" applyFill="1" applyBorder="1" applyAlignment="1" applyProtection="1">
      <alignment horizontal="center" vertical="center"/>
      <protection/>
    </xf>
    <xf numFmtId="0" fontId="1" fillId="0" borderId="32" xfId="0" applyFont="1" applyFill="1" applyBorder="1" applyAlignment="1" applyProtection="1">
      <alignment horizontal="center" vertical="center"/>
      <protection/>
    </xf>
    <xf numFmtId="0" fontId="1" fillId="0" borderId="33" xfId="0" applyFont="1" applyFill="1" applyBorder="1" applyAlignment="1" applyProtection="1">
      <alignment horizontal="center" vertical="center"/>
      <protection/>
    </xf>
    <xf numFmtId="0" fontId="5" fillId="0" borderId="32" xfId="46" applyFont="1" applyFill="1" applyBorder="1" applyAlignment="1" applyProtection="1">
      <alignment horizontal="center" vertical="center" wrapText="1"/>
      <protection locked="0"/>
    </xf>
    <xf numFmtId="0" fontId="5" fillId="0" borderId="33" xfId="46" applyFont="1" applyFill="1" applyBorder="1" applyAlignment="1" applyProtection="1">
      <alignment horizontal="center" vertical="center" wrapText="1"/>
      <protection locked="0"/>
    </xf>
    <xf numFmtId="0" fontId="5" fillId="0" borderId="25" xfId="46" applyFont="1" applyFill="1" applyBorder="1" applyAlignment="1" applyProtection="1">
      <alignment horizontal="center" vertical="center" wrapText="1"/>
      <protection locked="0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Coordonnées LAT" xfId="43"/>
    <cellStyle name="Entrée" xfId="44"/>
    <cellStyle name="Insatisfaisant" xfId="45"/>
    <cellStyle name="Hyperlink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Percent" xfId="53"/>
    <cellStyle name="Satisfaisant" xfId="54"/>
    <cellStyle name="Sortie" xfId="55"/>
    <cellStyle name="Tableau Fichier Obstacles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dxfs count="8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73"/>
  <sheetViews>
    <sheetView showZeros="0" tabSelected="1" view="pageLayout" zoomScaleNormal="89" workbookViewId="0" topLeftCell="C1">
      <selection activeCell="V5" sqref="V5"/>
    </sheetView>
  </sheetViews>
  <sheetFormatPr defaultColWidth="11.421875" defaultRowHeight="12.75"/>
  <cols>
    <col min="1" max="1" width="6.28125" style="6" customWidth="1"/>
    <col min="2" max="2" width="34.421875" style="1" customWidth="1"/>
    <col min="3" max="3" width="14.421875" style="1" customWidth="1"/>
    <col min="4" max="4" width="4.28125" style="6" bestFit="1" customWidth="1"/>
    <col min="5" max="5" width="7.57421875" style="6" bestFit="1" customWidth="1"/>
    <col min="6" max="6" width="8.421875" style="6" bestFit="1" customWidth="1"/>
    <col min="7" max="7" width="16.28125" style="6" bestFit="1" customWidth="1"/>
    <col min="8" max="8" width="4.7109375" style="6" bestFit="1" customWidth="1"/>
    <col min="9" max="9" width="7.57421875" style="6" bestFit="1" customWidth="1"/>
    <col min="10" max="10" width="8.421875" style="6" bestFit="1" customWidth="1"/>
    <col min="11" max="11" width="14.8515625" style="6" bestFit="1" customWidth="1"/>
    <col min="12" max="13" width="13.00390625" style="6" customWidth="1"/>
    <col min="14" max="15" width="11.7109375" style="6" customWidth="1"/>
    <col min="16" max="17" width="13.00390625" style="6" customWidth="1"/>
    <col min="18" max="18" width="10.28125" style="1" customWidth="1"/>
    <col min="19" max="19" width="7.57421875" style="1" customWidth="1"/>
    <col min="20" max="20" width="11.421875" style="1" customWidth="1"/>
    <col min="21" max="21" width="16.421875" style="1" customWidth="1"/>
    <col min="22" max="16384" width="11.421875" style="1" customWidth="1"/>
  </cols>
  <sheetData>
    <row r="1" spans="14:15" ht="12.75">
      <c r="N1" s="2"/>
      <c r="O1" s="2"/>
    </row>
    <row r="2" spans="2:15" ht="15.75">
      <c r="B2" s="5" t="s">
        <v>7</v>
      </c>
      <c r="C2" s="9">
        <v>2700.3</v>
      </c>
      <c r="D2" s="12" t="s">
        <v>10</v>
      </c>
      <c r="L2" s="53"/>
      <c r="N2" s="2"/>
      <c r="O2" s="2"/>
    </row>
    <row r="3" ht="13.5" thickBot="1">
      <c r="C3" s="3"/>
    </row>
    <row r="4" spans="1:17" ht="15.75" customHeight="1">
      <c r="A4" s="134" t="s">
        <v>0</v>
      </c>
      <c r="B4" s="137" t="s">
        <v>1</v>
      </c>
      <c r="C4" s="139" t="s">
        <v>9</v>
      </c>
      <c r="D4" s="129" t="s">
        <v>4</v>
      </c>
      <c r="E4" s="129"/>
      <c r="F4" s="129"/>
      <c r="G4" s="129"/>
      <c r="H4" s="129"/>
      <c r="I4" s="129"/>
      <c r="J4" s="115"/>
      <c r="K4" s="115"/>
      <c r="L4" s="116" t="s">
        <v>11</v>
      </c>
      <c r="M4" s="117">
        <v>26</v>
      </c>
      <c r="N4" s="128" t="s">
        <v>13</v>
      </c>
      <c r="O4" s="128"/>
      <c r="P4" s="116" t="s">
        <v>11</v>
      </c>
      <c r="Q4" s="118">
        <v>8</v>
      </c>
    </row>
    <row r="5" spans="1:23" ht="15.75" customHeight="1">
      <c r="A5" s="135"/>
      <c r="B5" s="138"/>
      <c r="C5" s="140"/>
      <c r="D5" s="130" t="s">
        <v>5</v>
      </c>
      <c r="E5" s="131"/>
      <c r="F5" s="132"/>
      <c r="G5" s="133"/>
      <c r="H5" s="130" t="s">
        <v>6</v>
      </c>
      <c r="I5" s="131"/>
      <c r="J5" s="132"/>
      <c r="K5" s="133"/>
      <c r="L5" s="124" t="s">
        <v>2</v>
      </c>
      <c r="M5" s="124" t="s">
        <v>3</v>
      </c>
      <c r="N5" s="124" t="s">
        <v>10</v>
      </c>
      <c r="O5" s="124" t="s">
        <v>12</v>
      </c>
      <c r="P5" s="124" t="s">
        <v>2</v>
      </c>
      <c r="Q5" s="126" t="s">
        <v>3</v>
      </c>
      <c r="V5" s="120" t="s">
        <v>363</v>
      </c>
      <c r="W5" s="1" t="s">
        <v>356</v>
      </c>
    </row>
    <row r="6" spans="1:17" ht="15.75" customHeight="1" thickBot="1">
      <c r="A6" s="136"/>
      <c r="B6" s="125"/>
      <c r="C6" s="141"/>
      <c r="D6" s="37" t="s">
        <v>20</v>
      </c>
      <c r="E6" s="37" t="s">
        <v>18</v>
      </c>
      <c r="F6" s="38" t="s">
        <v>16</v>
      </c>
      <c r="G6" s="37" t="s">
        <v>17</v>
      </c>
      <c r="H6" s="37" t="s">
        <v>19</v>
      </c>
      <c r="I6" s="37" t="s">
        <v>18</v>
      </c>
      <c r="J6" s="38" t="s">
        <v>16</v>
      </c>
      <c r="K6" s="37" t="s">
        <v>17</v>
      </c>
      <c r="L6" s="125"/>
      <c r="M6" s="125"/>
      <c r="N6" s="125"/>
      <c r="O6" s="125"/>
      <c r="P6" s="125"/>
      <c r="Q6" s="127"/>
    </row>
    <row r="7" spans="1:19" s="7" customFormat="1" ht="15.75" customHeight="1">
      <c r="A7" s="85">
        <v>1</v>
      </c>
      <c r="B7" s="86" t="s">
        <v>27</v>
      </c>
      <c r="C7" s="86" t="s">
        <v>28</v>
      </c>
      <c r="D7" s="87" t="s">
        <v>8</v>
      </c>
      <c r="E7" s="88">
        <v>48</v>
      </c>
      <c r="F7" s="88">
        <v>28</v>
      </c>
      <c r="G7" s="89">
        <v>36.661</v>
      </c>
      <c r="H7" s="90" t="s">
        <v>355</v>
      </c>
      <c r="I7" s="91">
        <v>3</v>
      </c>
      <c r="J7" s="91">
        <v>33</v>
      </c>
      <c r="K7" s="92">
        <v>19.458</v>
      </c>
      <c r="L7" s="93">
        <v>39214</v>
      </c>
      <c r="M7" s="93">
        <v>-18182</v>
      </c>
      <c r="N7" s="94">
        <v>369.3</v>
      </c>
      <c r="O7" s="95">
        <f>$N7*3.2808</f>
        <v>1211.5994400000002</v>
      </c>
      <c r="P7" s="96">
        <f aca="true" t="shared" si="0" ref="P7:P33">IF(L7&lt;&gt;"",-L7-$C$2,"")</f>
        <v>-41914.3</v>
      </c>
      <c r="Q7" s="97">
        <f aca="true" t="shared" si="1" ref="Q7:Q63">IF(M7&lt;&gt;"",-M7,"")</f>
        <v>18182</v>
      </c>
      <c r="S7" s="10"/>
    </row>
    <row r="8" spans="1:19" s="7" customFormat="1" ht="15.75" customHeight="1">
      <c r="A8" s="98">
        <v>2</v>
      </c>
      <c r="B8" s="35" t="s">
        <v>29</v>
      </c>
      <c r="C8" s="35" t="s">
        <v>30</v>
      </c>
      <c r="D8" s="29" t="s">
        <v>8</v>
      </c>
      <c r="E8" s="39">
        <v>48</v>
      </c>
      <c r="F8" s="40">
        <v>28</v>
      </c>
      <c r="G8" s="22">
        <v>21.043</v>
      </c>
      <c r="H8" s="68" t="s">
        <v>355</v>
      </c>
      <c r="I8" s="30">
        <v>3</v>
      </c>
      <c r="J8" s="30">
        <v>33</v>
      </c>
      <c r="K8" s="75">
        <v>37.168</v>
      </c>
      <c r="L8" s="44">
        <v>38730</v>
      </c>
      <c r="M8" s="44">
        <v>-18544</v>
      </c>
      <c r="N8" s="45">
        <v>389.6</v>
      </c>
      <c r="O8" s="73">
        <f aca="true" t="shared" si="2" ref="O8:O64">$N8*3.2808</f>
        <v>1278.1996800000002</v>
      </c>
      <c r="P8" s="46">
        <f t="shared" si="0"/>
        <v>-41430.3</v>
      </c>
      <c r="Q8" s="99">
        <f t="shared" si="1"/>
        <v>18544</v>
      </c>
      <c r="S8" s="10"/>
    </row>
    <row r="9" spans="1:19" s="7" customFormat="1" ht="15.75" customHeight="1">
      <c r="A9" s="98">
        <v>3</v>
      </c>
      <c r="B9" s="35" t="s">
        <v>27</v>
      </c>
      <c r="C9" s="35" t="s">
        <v>31</v>
      </c>
      <c r="D9" s="29" t="s">
        <v>8</v>
      </c>
      <c r="E9" s="39">
        <v>48</v>
      </c>
      <c r="F9" s="40">
        <v>28</v>
      </c>
      <c r="G9" s="22">
        <v>26.878</v>
      </c>
      <c r="H9" s="68" t="s">
        <v>355</v>
      </c>
      <c r="I9" s="30">
        <v>3</v>
      </c>
      <c r="J9" s="30">
        <v>34</v>
      </c>
      <c r="K9" s="75">
        <v>34.092</v>
      </c>
      <c r="L9" s="44">
        <v>37658</v>
      </c>
      <c r="M9" s="44">
        <v>-18043</v>
      </c>
      <c r="N9" s="45">
        <v>381.5</v>
      </c>
      <c r="O9" s="73">
        <f t="shared" si="2"/>
        <v>1251.6252</v>
      </c>
      <c r="P9" s="46">
        <f t="shared" si="0"/>
        <v>-40358.3</v>
      </c>
      <c r="Q9" s="99">
        <f t="shared" si="1"/>
        <v>18043</v>
      </c>
      <c r="S9" s="10"/>
    </row>
    <row r="10" spans="1:19" s="7" customFormat="1" ht="15.75" customHeight="1">
      <c r="A10" s="98">
        <v>4</v>
      </c>
      <c r="B10" s="35" t="s">
        <v>29</v>
      </c>
      <c r="C10" s="35" t="s">
        <v>32</v>
      </c>
      <c r="D10" s="29" t="s">
        <v>8</v>
      </c>
      <c r="E10" s="39">
        <v>48</v>
      </c>
      <c r="F10" s="30">
        <v>34</v>
      </c>
      <c r="G10" s="75">
        <v>7.903</v>
      </c>
      <c r="H10" s="68" t="s">
        <v>355</v>
      </c>
      <c r="I10" s="30">
        <v>3</v>
      </c>
      <c r="J10" s="30">
        <v>42</v>
      </c>
      <c r="K10" s="75">
        <v>0.23</v>
      </c>
      <c r="L10" s="44">
        <v>31833</v>
      </c>
      <c r="M10" s="44">
        <v>-5367</v>
      </c>
      <c r="N10" s="45">
        <v>214.6</v>
      </c>
      <c r="O10" s="73">
        <f t="shared" si="2"/>
        <v>704.0596800000001</v>
      </c>
      <c r="P10" s="46">
        <f t="shared" si="0"/>
        <v>-34533.3</v>
      </c>
      <c r="Q10" s="99">
        <f t="shared" si="1"/>
        <v>5367</v>
      </c>
      <c r="S10" s="10"/>
    </row>
    <row r="11" spans="1:19" s="7" customFormat="1" ht="15.75" customHeight="1">
      <c r="A11" s="98">
        <v>5</v>
      </c>
      <c r="B11" s="35" t="s">
        <v>33</v>
      </c>
      <c r="C11" s="35" t="s">
        <v>34</v>
      </c>
      <c r="D11" s="29" t="s">
        <v>8</v>
      </c>
      <c r="E11" s="39">
        <v>48</v>
      </c>
      <c r="F11" s="30">
        <v>33</v>
      </c>
      <c r="G11" s="75">
        <v>56.074</v>
      </c>
      <c r="H11" s="68" t="s">
        <v>355</v>
      </c>
      <c r="I11" s="30">
        <v>3</v>
      </c>
      <c r="J11" s="30">
        <v>51</v>
      </c>
      <c r="K11" s="75">
        <v>20.541</v>
      </c>
      <c r="L11" s="44">
        <v>20715</v>
      </c>
      <c r="M11" s="44">
        <v>-2472</v>
      </c>
      <c r="N11" s="45">
        <v>153.1</v>
      </c>
      <c r="O11" s="73">
        <f t="shared" si="2"/>
        <v>502.29048</v>
      </c>
      <c r="P11" s="46">
        <f t="shared" si="0"/>
        <v>-23415.3</v>
      </c>
      <c r="Q11" s="99">
        <f t="shared" si="1"/>
        <v>2472</v>
      </c>
      <c r="S11" s="10"/>
    </row>
    <row r="12" spans="1:19" s="7" customFormat="1" ht="15.75" customHeight="1">
      <c r="A12" s="98">
        <v>6</v>
      </c>
      <c r="B12" s="35" t="s">
        <v>35</v>
      </c>
      <c r="C12" s="35" t="s">
        <v>36</v>
      </c>
      <c r="D12" s="29" t="s">
        <v>8</v>
      </c>
      <c r="E12" s="39">
        <v>48</v>
      </c>
      <c r="F12" s="30">
        <v>31</v>
      </c>
      <c r="G12" s="75">
        <v>26.57</v>
      </c>
      <c r="H12" s="68" t="s">
        <v>355</v>
      </c>
      <c r="I12" s="30">
        <v>3</v>
      </c>
      <c r="J12" s="30">
        <v>51</v>
      </c>
      <c r="K12" s="75">
        <v>57.935</v>
      </c>
      <c r="L12" s="44">
        <v>18670</v>
      </c>
      <c r="M12" s="44">
        <v>-6681</v>
      </c>
      <c r="N12" s="45">
        <v>163.3</v>
      </c>
      <c r="O12" s="73">
        <f t="shared" si="2"/>
        <v>535.7546400000001</v>
      </c>
      <c r="P12" s="46">
        <f t="shared" si="0"/>
        <v>-21370.3</v>
      </c>
      <c r="Q12" s="99">
        <f t="shared" si="1"/>
        <v>6681</v>
      </c>
      <c r="S12" s="10"/>
    </row>
    <row r="13" spans="1:19" s="7" customFormat="1" ht="15.75" customHeight="1">
      <c r="A13" s="98">
        <v>7</v>
      </c>
      <c r="B13" s="35" t="s">
        <v>33</v>
      </c>
      <c r="C13" s="35" t="s">
        <v>37</v>
      </c>
      <c r="D13" s="29" t="s">
        <v>8</v>
      </c>
      <c r="E13" s="39">
        <v>48</v>
      </c>
      <c r="F13" s="30">
        <v>33</v>
      </c>
      <c r="G13" s="75">
        <v>4.733</v>
      </c>
      <c r="H13" s="68" t="s">
        <v>355</v>
      </c>
      <c r="I13" s="30">
        <v>3</v>
      </c>
      <c r="J13" s="30">
        <v>53</v>
      </c>
      <c r="K13" s="75">
        <v>3.249</v>
      </c>
      <c r="L13" s="44">
        <v>18246</v>
      </c>
      <c r="M13" s="44">
        <v>-3395</v>
      </c>
      <c r="N13" s="45">
        <v>142.5</v>
      </c>
      <c r="O13" s="73">
        <f t="shared" si="2"/>
        <v>467.514</v>
      </c>
      <c r="P13" s="46">
        <f t="shared" si="0"/>
        <v>-20946.3</v>
      </c>
      <c r="Q13" s="99">
        <f t="shared" si="1"/>
        <v>3395</v>
      </c>
      <c r="S13" s="10"/>
    </row>
    <row r="14" spans="1:19" s="7" customFormat="1" ht="15.75" customHeight="1">
      <c r="A14" s="98">
        <v>8</v>
      </c>
      <c r="B14" s="35" t="s">
        <v>35</v>
      </c>
      <c r="C14" s="35" t="s">
        <v>38</v>
      </c>
      <c r="D14" s="29" t="s">
        <v>8</v>
      </c>
      <c r="E14" s="39">
        <v>48</v>
      </c>
      <c r="F14" s="30">
        <v>32</v>
      </c>
      <c r="G14" s="75">
        <v>36.027</v>
      </c>
      <c r="H14" s="68" t="s">
        <v>355</v>
      </c>
      <c r="I14" s="30">
        <v>3</v>
      </c>
      <c r="J14" s="30">
        <v>53</v>
      </c>
      <c r="K14" s="75">
        <v>5.79</v>
      </c>
      <c r="L14" s="44">
        <v>17945</v>
      </c>
      <c r="M14" s="44">
        <v>-4230</v>
      </c>
      <c r="N14" s="45">
        <v>151.7</v>
      </c>
      <c r="O14" s="73">
        <f t="shared" si="2"/>
        <v>497.69736</v>
      </c>
      <c r="P14" s="46">
        <f t="shared" si="0"/>
        <v>-20645.3</v>
      </c>
      <c r="Q14" s="99">
        <f t="shared" si="1"/>
        <v>4230</v>
      </c>
      <c r="S14" s="10"/>
    </row>
    <row r="15" spans="1:19" s="7" customFormat="1" ht="15.75" customHeight="1">
      <c r="A15" s="98">
        <v>9</v>
      </c>
      <c r="B15" s="35" t="s">
        <v>29</v>
      </c>
      <c r="C15" s="35" t="s">
        <v>39</v>
      </c>
      <c r="D15" s="29" t="s">
        <v>8</v>
      </c>
      <c r="E15" s="39">
        <v>48</v>
      </c>
      <c r="F15" s="30">
        <v>30</v>
      </c>
      <c r="G15" s="75">
        <v>36.695</v>
      </c>
      <c r="H15" s="68" t="s">
        <v>355</v>
      </c>
      <c r="I15" s="30">
        <v>3</v>
      </c>
      <c r="J15" s="30">
        <v>52</v>
      </c>
      <c r="K15" s="75">
        <v>44.036</v>
      </c>
      <c r="L15" s="44">
        <v>17326</v>
      </c>
      <c r="M15" s="44">
        <v>-7890</v>
      </c>
      <c r="N15" s="45">
        <v>125</v>
      </c>
      <c r="O15" s="73">
        <f t="shared" si="2"/>
        <v>410.1</v>
      </c>
      <c r="P15" s="46">
        <f t="shared" si="0"/>
        <v>-20026.3</v>
      </c>
      <c r="Q15" s="99">
        <f t="shared" si="1"/>
        <v>7890</v>
      </c>
      <c r="S15" s="10"/>
    </row>
    <row r="16" spans="1:19" s="7" customFormat="1" ht="15.75" customHeight="1">
      <c r="A16" s="98">
        <v>15</v>
      </c>
      <c r="B16" s="35" t="s">
        <v>29</v>
      </c>
      <c r="C16" s="35" t="s">
        <v>40</v>
      </c>
      <c r="D16" s="29" t="s">
        <v>8</v>
      </c>
      <c r="E16" s="39">
        <v>48</v>
      </c>
      <c r="F16" s="30">
        <v>31</v>
      </c>
      <c r="G16" s="75">
        <v>43.39</v>
      </c>
      <c r="H16" s="68" t="s">
        <v>355</v>
      </c>
      <c r="I16" s="30">
        <v>3</v>
      </c>
      <c r="J16" s="30">
        <v>55</v>
      </c>
      <c r="K16" s="75">
        <v>59.615</v>
      </c>
      <c r="L16" s="44">
        <v>14065</v>
      </c>
      <c r="M16" s="44">
        <v>-4775</v>
      </c>
      <c r="N16" s="45">
        <v>159.6</v>
      </c>
      <c r="O16" s="73">
        <f t="shared" si="2"/>
        <v>523.61568</v>
      </c>
      <c r="P16" s="46">
        <f t="shared" si="0"/>
        <v>-16765.3</v>
      </c>
      <c r="Q16" s="99">
        <f t="shared" si="1"/>
        <v>4775</v>
      </c>
      <c r="S16" s="10"/>
    </row>
    <row r="17" spans="1:19" s="7" customFormat="1" ht="15.75" customHeight="1">
      <c r="A17" s="98">
        <v>16</v>
      </c>
      <c r="B17" s="35" t="s">
        <v>29</v>
      </c>
      <c r="C17" s="35" t="s">
        <v>41</v>
      </c>
      <c r="D17" s="29" t="s">
        <v>8</v>
      </c>
      <c r="E17" s="39">
        <v>48</v>
      </c>
      <c r="F17" s="30">
        <v>31</v>
      </c>
      <c r="G17" s="75">
        <v>32.104</v>
      </c>
      <c r="H17" s="68" t="s">
        <v>355</v>
      </c>
      <c r="I17" s="30">
        <v>3</v>
      </c>
      <c r="J17" s="30">
        <v>56</v>
      </c>
      <c r="K17" s="75">
        <v>13.498</v>
      </c>
      <c r="L17" s="44">
        <v>13963</v>
      </c>
      <c r="M17" s="44">
        <v>-5028</v>
      </c>
      <c r="N17" s="45">
        <v>153.7</v>
      </c>
      <c r="O17" s="73">
        <f t="shared" si="2"/>
        <v>504.25896</v>
      </c>
      <c r="P17" s="46">
        <f t="shared" si="0"/>
        <v>-16663.3</v>
      </c>
      <c r="Q17" s="99">
        <f t="shared" si="1"/>
        <v>5028</v>
      </c>
      <c r="S17" s="10"/>
    </row>
    <row r="18" spans="1:19" s="7" customFormat="1" ht="15.75" customHeight="1">
      <c r="A18" s="98">
        <v>17</v>
      </c>
      <c r="B18" s="35" t="s">
        <v>42</v>
      </c>
      <c r="C18" s="35" t="s">
        <v>43</v>
      </c>
      <c r="D18" s="29" t="s">
        <v>8</v>
      </c>
      <c r="E18" s="39">
        <v>48</v>
      </c>
      <c r="F18" s="30">
        <v>24</v>
      </c>
      <c r="G18" s="75">
        <v>47.962</v>
      </c>
      <c r="H18" s="68" t="s">
        <v>355</v>
      </c>
      <c r="I18" s="30">
        <v>3</v>
      </c>
      <c r="J18" s="30">
        <v>53</v>
      </c>
      <c r="K18" s="75">
        <v>22.205</v>
      </c>
      <c r="L18" s="44">
        <v>13517</v>
      </c>
      <c r="M18" s="44">
        <v>-17992</v>
      </c>
      <c r="N18" s="45">
        <v>583.7</v>
      </c>
      <c r="O18" s="73">
        <f t="shared" si="2"/>
        <v>1915.0029600000003</v>
      </c>
      <c r="P18" s="46">
        <f t="shared" si="0"/>
        <v>-16217.3</v>
      </c>
      <c r="Q18" s="99">
        <f t="shared" si="1"/>
        <v>17992</v>
      </c>
      <c r="S18" s="10"/>
    </row>
    <row r="19" spans="1:19" s="7" customFormat="1" ht="15.75" customHeight="1">
      <c r="A19" s="98">
        <v>18</v>
      </c>
      <c r="B19" s="35" t="s">
        <v>33</v>
      </c>
      <c r="C19" s="35" t="s">
        <v>44</v>
      </c>
      <c r="D19" s="29" t="s">
        <v>8</v>
      </c>
      <c r="E19" s="39">
        <v>48</v>
      </c>
      <c r="F19" s="30">
        <v>30</v>
      </c>
      <c r="G19" s="75">
        <v>50.658</v>
      </c>
      <c r="H19" s="68" t="s">
        <v>355</v>
      </c>
      <c r="I19" s="30">
        <v>3</v>
      </c>
      <c r="J19" s="30">
        <v>56</v>
      </c>
      <c r="K19" s="75">
        <v>31.725</v>
      </c>
      <c r="L19" s="44">
        <v>12970</v>
      </c>
      <c r="M19" s="44">
        <v>-6148</v>
      </c>
      <c r="N19" s="45">
        <v>163</v>
      </c>
      <c r="O19" s="73">
        <f t="shared" si="2"/>
        <v>534.7704</v>
      </c>
      <c r="P19" s="46">
        <f t="shared" si="0"/>
        <v>-15670.3</v>
      </c>
      <c r="Q19" s="99">
        <f t="shared" si="1"/>
        <v>6148</v>
      </c>
      <c r="S19" s="10"/>
    </row>
    <row r="20" spans="1:19" s="7" customFormat="1" ht="15.75" customHeight="1">
      <c r="A20" s="98">
        <v>19</v>
      </c>
      <c r="B20" s="35" t="s">
        <v>33</v>
      </c>
      <c r="C20" s="35" t="s">
        <v>45</v>
      </c>
      <c r="D20" s="29" t="s">
        <v>8</v>
      </c>
      <c r="E20" s="39">
        <v>48</v>
      </c>
      <c r="F20" s="30">
        <v>37</v>
      </c>
      <c r="G20" s="75">
        <v>56.573</v>
      </c>
      <c r="H20" s="68" t="s">
        <v>355</v>
      </c>
      <c r="I20" s="30">
        <v>4</v>
      </c>
      <c r="J20" s="30">
        <v>0</v>
      </c>
      <c r="K20" s="75">
        <v>57.034</v>
      </c>
      <c r="L20" s="44">
        <v>11510</v>
      </c>
      <c r="M20" s="44">
        <v>8007</v>
      </c>
      <c r="N20" s="45">
        <v>126.1</v>
      </c>
      <c r="O20" s="73">
        <f t="shared" si="2"/>
        <v>413.70888</v>
      </c>
      <c r="P20" s="46">
        <f t="shared" si="0"/>
        <v>-14210.3</v>
      </c>
      <c r="Q20" s="99">
        <f t="shared" si="1"/>
        <v>-8007</v>
      </c>
      <c r="S20" s="10"/>
    </row>
    <row r="21" spans="1:19" s="7" customFormat="1" ht="15.75" customHeight="1">
      <c r="A21" s="98">
        <v>20</v>
      </c>
      <c r="B21" s="36" t="s">
        <v>46</v>
      </c>
      <c r="C21" s="36" t="s">
        <v>47</v>
      </c>
      <c r="D21" s="29" t="s">
        <v>8</v>
      </c>
      <c r="E21" s="39">
        <v>48</v>
      </c>
      <c r="F21" s="30">
        <v>31</v>
      </c>
      <c r="G21" s="75">
        <v>43.346</v>
      </c>
      <c r="H21" s="68" t="s">
        <v>355</v>
      </c>
      <c r="I21" s="30">
        <v>3</v>
      </c>
      <c r="J21" s="30">
        <v>58</v>
      </c>
      <c r="K21" s="75">
        <v>32.178</v>
      </c>
      <c r="L21" s="47">
        <v>11068.41</v>
      </c>
      <c r="M21" s="47">
        <v>-3887.125</v>
      </c>
      <c r="N21" s="47">
        <v>162.6</v>
      </c>
      <c r="O21" s="73">
        <f t="shared" si="2"/>
        <v>533.45808</v>
      </c>
      <c r="P21" s="48">
        <f t="shared" si="0"/>
        <v>-13768.71</v>
      </c>
      <c r="Q21" s="100">
        <f t="shared" si="1"/>
        <v>3887.125</v>
      </c>
      <c r="S21" s="56"/>
    </row>
    <row r="22" spans="1:19" s="7" customFormat="1" ht="15.75" customHeight="1">
      <c r="A22" s="98">
        <v>21</v>
      </c>
      <c r="B22" s="35" t="s">
        <v>48</v>
      </c>
      <c r="C22" s="57" t="s">
        <v>351</v>
      </c>
      <c r="D22" s="77" t="s">
        <v>8</v>
      </c>
      <c r="E22" s="78">
        <v>48</v>
      </c>
      <c r="F22" s="58">
        <v>32</v>
      </c>
      <c r="G22" s="79">
        <v>29.369</v>
      </c>
      <c r="H22" s="77" t="s">
        <v>355</v>
      </c>
      <c r="I22" s="58">
        <v>4</v>
      </c>
      <c r="J22" s="58">
        <v>0</v>
      </c>
      <c r="K22" s="79">
        <v>14.706</v>
      </c>
      <c r="L22" s="44">
        <v>9652</v>
      </c>
      <c r="M22" s="44">
        <v>-1933</v>
      </c>
      <c r="N22" s="45">
        <v>144</v>
      </c>
      <c r="O22" s="73">
        <f t="shared" si="2"/>
        <v>472.4352</v>
      </c>
      <c r="P22" s="46">
        <f t="shared" si="0"/>
        <v>-12352.3</v>
      </c>
      <c r="Q22" s="99">
        <f t="shared" si="1"/>
        <v>1933</v>
      </c>
      <c r="S22" s="10"/>
    </row>
    <row r="23" spans="1:19" s="7" customFormat="1" ht="15.75" customHeight="1">
      <c r="A23" s="98">
        <v>22</v>
      </c>
      <c r="B23" s="36" t="s">
        <v>46</v>
      </c>
      <c r="C23" s="36" t="s">
        <v>50</v>
      </c>
      <c r="D23" s="29" t="s">
        <v>8</v>
      </c>
      <c r="E23" s="39">
        <v>48</v>
      </c>
      <c r="F23" s="30">
        <v>34</v>
      </c>
      <c r="G23" s="75">
        <v>40.007</v>
      </c>
      <c r="H23" s="68" t="s">
        <v>355</v>
      </c>
      <c r="I23" s="30">
        <v>4</v>
      </c>
      <c r="J23" s="30">
        <v>2</v>
      </c>
      <c r="K23" s="75">
        <v>57.904</v>
      </c>
      <c r="L23" s="47">
        <v>7404.716</v>
      </c>
      <c r="M23" s="47">
        <v>2898.782</v>
      </c>
      <c r="N23" s="47">
        <v>148.9</v>
      </c>
      <c r="O23" s="73">
        <f t="shared" si="2"/>
        <v>488.51112000000006</v>
      </c>
      <c r="P23" s="48">
        <f t="shared" si="0"/>
        <v>-10105.016</v>
      </c>
      <c r="Q23" s="100">
        <f t="shared" si="1"/>
        <v>-2898.782</v>
      </c>
      <c r="S23" s="10"/>
    </row>
    <row r="24" spans="1:19" s="7" customFormat="1" ht="15.75" customHeight="1">
      <c r="A24" s="98">
        <v>23</v>
      </c>
      <c r="B24" s="35" t="s">
        <v>51</v>
      </c>
      <c r="C24" s="35" t="s">
        <v>52</v>
      </c>
      <c r="D24" s="29" t="s">
        <v>8</v>
      </c>
      <c r="E24" s="39">
        <v>48</v>
      </c>
      <c r="F24" s="30">
        <v>34</v>
      </c>
      <c r="G24" s="75">
        <v>40.646</v>
      </c>
      <c r="H24" s="68" t="s">
        <v>355</v>
      </c>
      <c r="I24" s="30">
        <v>4</v>
      </c>
      <c r="J24" s="30">
        <v>3</v>
      </c>
      <c r="K24" s="75">
        <v>43.035</v>
      </c>
      <c r="L24" s="44">
        <v>6522</v>
      </c>
      <c r="M24" s="44">
        <v>3181</v>
      </c>
      <c r="N24" s="45">
        <v>138.5</v>
      </c>
      <c r="O24" s="73">
        <f t="shared" si="2"/>
        <v>454.3908</v>
      </c>
      <c r="P24" s="46">
        <f t="shared" si="0"/>
        <v>-9222.3</v>
      </c>
      <c r="Q24" s="99">
        <f t="shared" si="1"/>
        <v>-3181</v>
      </c>
      <c r="S24" s="56"/>
    </row>
    <row r="25" spans="1:19" s="7" customFormat="1" ht="15.75" customHeight="1">
      <c r="A25" s="98">
        <v>24</v>
      </c>
      <c r="B25" s="35" t="s">
        <v>53</v>
      </c>
      <c r="C25" s="57" t="s">
        <v>352</v>
      </c>
      <c r="D25" s="77" t="s">
        <v>8</v>
      </c>
      <c r="E25" s="78">
        <v>48</v>
      </c>
      <c r="F25" s="58">
        <v>31</v>
      </c>
      <c r="G25" s="79">
        <v>48.878</v>
      </c>
      <c r="H25" s="77" t="s">
        <v>355</v>
      </c>
      <c r="I25" s="58">
        <v>4</v>
      </c>
      <c r="J25" s="58">
        <v>3</v>
      </c>
      <c r="K25" s="79">
        <v>15.545</v>
      </c>
      <c r="L25" s="44">
        <v>5917</v>
      </c>
      <c r="M25" s="44">
        <v>-2135</v>
      </c>
      <c r="N25" s="45">
        <v>137</v>
      </c>
      <c r="O25" s="73">
        <f t="shared" si="2"/>
        <v>449.4696</v>
      </c>
      <c r="P25" s="46">
        <f t="shared" si="0"/>
        <v>-8617.3</v>
      </c>
      <c r="Q25" s="99">
        <f t="shared" si="1"/>
        <v>2135</v>
      </c>
      <c r="S25" s="10"/>
    </row>
    <row r="26" spans="1:19" s="7" customFormat="1" ht="15.75" customHeight="1">
      <c r="A26" s="98">
        <v>25</v>
      </c>
      <c r="B26" s="36" t="s">
        <v>54</v>
      </c>
      <c r="C26" s="36" t="s">
        <v>55</v>
      </c>
      <c r="D26" s="29" t="s">
        <v>8</v>
      </c>
      <c r="E26" s="39">
        <v>48</v>
      </c>
      <c r="F26" s="30">
        <v>32</v>
      </c>
      <c r="G26" s="75">
        <v>19.109</v>
      </c>
      <c r="H26" s="68" t="s">
        <v>355</v>
      </c>
      <c r="I26" s="30">
        <v>4</v>
      </c>
      <c r="J26" s="30">
        <v>3</v>
      </c>
      <c r="K26" s="75">
        <v>19.086</v>
      </c>
      <c r="L26" s="47">
        <v>5743.37</v>
      </c>
      <c r="M26" s="47">
        <v>-1147.261</v>
      </c>
      <c r="N26" s="47">
        <v>150.6</v>
      </c>
      <c r="O26" s="73">
        <f t="shared" si="2"/>
        <v>494.08848</v>
      </c>
      <c r="P26" s="48">
        <f t="shared" si="0"/>
        <v>-8443.67</v>
      </c>
      <c r="Q26" s="100">
        <f t="shared" si="1"/>
        <v>1147.261</v>
      </c>
      <c r="S26" s="10"/>
    </row>
    <row r="27" spans="1:19" s="7" customFormat="1" ht="15.75" customHeight="1">
      <c r="A27" s="98">
        <v>26</v>
      </c>
      <c r="B27" s="36" t="s">
        <v>56</v>
      </c>
      <c r="C27" s="36" t="s">
        <v>57</v>
      </c>
      <c r="D27" s="29" t="s">
        <v>8</v>
      </c>
      <c r="E27" s="39">
        <v>48</v>
      </c>
      <c r="F27" s="30">
        <v>31</v>
      </c>
      <c r="G27" s="75">
        <v>0.732</v>
      </c>
      <c r="H27" s="68" t="s">
        <v>355</v>
      </c>
      <c r="I27" s="30">
        <v>4</v>
      </c>
      <c r="J27" s="30">
        <v>3</v>
      </c>
      <c r="K27" s="75">
        <v>8.262</v>
      </c>
      <c r="L27" s="47">
        <v>5263.473</v>
      </c>
      <c r="M27" s="47">
        <v>-3530.581</v>
      </c>
      <c r="N27" s="47">
        <v>146.7</v>
      </c>
      <c r="O27" s="73">
        <f t="shared" si="2"/>
        <v>481.29336</v>
      </c>
      <c r="P27" s="48">
        <f t="shared" si="0"/>
        <v>-7963.773</v>
      </c>
      <c r="Q27" s="100">
        <f t="shared" si="1"/>
        <v>3530.581</v>
      </c>
      <c r="S27" s="10"/>
    </row>
    <row r="28" spans="1:19" s="7" customFormat="1" ht="15.75" customHeight="1">
      <c r="A28" s="98">
        <v>27</v>
      </c>
      <c r="B28" s="36" t="s">
        <v>58</v>
      </c>
      <c r="C28" s="36" t="s">
        <v>59</v>
      </c>
      <c r="D28" s="29" t="s">
        <v>8</v>
      </c>
      <c r="E28" s="39">
        <v>48</v>
      </c>
      <c r="F28" s="30">
        <v>33</v>
      </c>
      <c r="G28" s="75">
        <v>14.238</v>
      </c>
      <c r="H28" s="68" t="s">
        <v>355</v>
      </c>
      <c r="I28" s="30">
        <v>4</v>
      </c>
      <c r="J28" s="30">
        <v>5</v>
      </c>
      <c r="K28" s="75">
        <v>6.601</v>
      </c>
      <c r="L28" s="47">
        <v>4118.192</v>
      </c>
      <c r="M28" s="47">
        <v>1115.698</v>
      </c>
      <c r="N28" s="47">
        <v>144.7</v>
      </c>
      <c r="O28" s="73">
        <f t="shared" si="2"/>
        <v>474.73176</v>
      </c>
      <c r="P28" s="48">
        <f t="shared" si="0"/>
        <v>-6818.492</v>
      </c>
      <c r="Q28" s="100">
        <f t="shared" si="1"/>
        <v>-1115.698</v>
      </c>
      <c r="S28" s="10"/>
    </row>
    <row r="29" spans="1:19" s="7" customFormat="1" ht="15.75" customHeight="1">
      <c r="A29" s="98">
        <v>28</v>
      </c>
      <c r="B29" s="35" t="s">
        <v>60</v>
      </c>
      <c r="C29" s="35" t="s">
        <v>61</v>
      </c>
      <c r="D29" s="29" t="s">
        <v>8</v>
      </c>
      <c r="E29" s="39">
        <v>48</v>
      </c>
      <c r="F29" s="30">
        <v>35</v>
      </c>
      <c r="G29" s="75">
        <v>44.691</v>
      </c>
      <c r="H29" s="68" t="s">
        <v>355</v>
      </c>
      <c r="I29" s="30">
        <v>4</v>
      </c>
      <c r="J29" s="30">
        <v>6</v>
      </c>
      <c r="K29" s="75">
        <v>46.433</v>
      </c>
      <c r="L29" s="44">
        <v>3489</v>
      </c>
      <c r="M29" s="44">
        <v>6152</v>
      </c>
      <c r="N29" s="45">
        <v>113.7</v>
      </c>
      <c r="O29" s="73">
        <f t="shared" si="2"/>
        <v>373.02696000000003</v>
      </c>
      <c r="P29" s="46">
        <f t="shared" si="0"/>
        <v>-6189.3</v>
      </c>
      <c r="Q29" s="99">
        <f t="shared" si="1"/>
        <v>-6152</v>
      </c>
      <c r="S29" s="10"/>
    </row>
    <row r="30" spans="1:19" s="7" customFormat="1" ht="15.75" customHeight="1">
      <c r="A30" s="98">
        <v>29</v>
      </c>
      <c r="B30" s="36" t="s">
        <v>56</v>
      </c>
      <c r="C30" s="36" t="s">
        <v>62</v>
      </c>
      <c r="D30" s="29" t="s">
        <v>8</v>
      </c>
      <c r="E30" s="39">
        <v>48</v>
      </c>
      <c r="F30" s="30">
        <v>36</v>
      </c>
      <c r="G30" s="75">
        <v>3.091</v>
      </c>
      <c r="H30" s="68" t="s">
        <v>355</v>
      </c>
      <c r="I30" s="30">
        <v>4</v>
      </c>
      <c r="J30" s="30">
        <v>7</v>
      </c>
      <c r="K30" s="75">
        <v>3.417</v>
      </c>
      <c r="L30" s="47">
        <v>3319.782</v>
      </c>
      <c r="M30" s="47">
        <v>6798.973</v>
      </c>
      <c r="N30" s="47">
        <v>141</v>
      </c>
      <c r="O30" s="73">
        <f t="shared" si="2"/>
        <v>462.5928</v>
      </c>
      <c r="P30" s="48">
        <f t="shared" si="0"/>
        <v>-6020.082</v>
      </c>
      <c r="Q30" s="100">
        <f t="shared" si="1"/>
        <v>-6798.973</v>
      </c>
      <c r="S30" s="10"/>
    </row>
    <row r="31" spans="1:19" s="7" customFormat="1" ht="15.75" customHeight="1">
      <c r="A31" s="98">
        <v>30</v>
      </c>
      <c r="B31" s="35" t="s">
        <v>33</v>
      </c>
      <c r="C31" s="35" t="s">
        <v>63</v>
      </c>
      <c r="D31" s="29" t="s">
        <v>8</v>
      </c>
      <c r="E31" s="39">
        <v>48</v>
      </c>
      <c r="F31" s="30">
        <v>36</v>
      </c>
      <c r="G31" s="75">
        <v>19.284</v>
      </c>
      <c r="H31" s="68" t="s">
        <v>355</v>
      </c>
      <c r="I31" s="30">
        <v>4</v>
      </c>
      <c r="J31" s="30">
        <v>7</v>
      </c>
      <c r="K31" s="75">
        <v>18.33</v>
      </c>
      <c r="L31" s="44">
        <v>3170</v>
      </c>
      <c r="M31" s="44">
        <v>7363</v>
      </c>
      <c r="N31" s="45">
        <v>124.7</v>
      </c>
      <c r="O31" s="73">
        <f t="shared" si="2"/>
        <v>409.11576</v>
      </c>
      <c r="P31" s="46">
        <f t="shared" si="0"/>
        <v>-5870.3</v>
      </c>
      <c r="Q31" s="99">
        <f t="shared" si="1"/>
        <v>-7363</v>
      </c>
      <c r="S31" s="10"/>
    </row>
    <row r="32" spans="1:19" s="7" customFormat="1" ht="15.75" customHeight="1">
      <c r="A32" s="98">
        <v>31</v>
      </c>
      <c r="B32" s="36" t="s">
        <v>56</v>
      </c>
      <c r="C32" s="36" t="s">
        <v>64</v>
      </c>
      <c r="D32" s="29" t="s">
        <v>8</v>
      </c>
      <c r="E32" s="39">
        <v>48</v>
      </c>
      <c r="F32" s="30">
        <v>34</v>
      </c>
      <c r="G32" s="75">
        <v>58.842</v>
      </c>
      <c r="H32" s="68" t="s">
        <v>355</v>
      </c>
      <c r="I32" s="30">
        <v>4</v>
      </c>
      <c r="J32" s="30">
        <v>7</v>
      </c>
      <c r="K32" s="75">
        <v>44.639</v>
      </c>
      <c r="L32" s="47">
        <v>1941.071</v>
      </c>
      <c r="M32" s="47">
        <v>5140.26</v>
      </c>
      <c r="N32" s="47">
        <v>136.9</v>
      </c>
      <c r="O32" s="73">
        <f t="shared" si="2"/>
        <v>449.14152</v>
      </c>
      <c r="P32" s="48">
        <f t="shared" si="0"/>
        <v>-4641.371</v>
      </c>
      <c r="Q32" s="100">
        <f t="shared" si="1"/>
        <v>-5140.26</v>
      </c>
      <c r="S32" s="10"/>
    </row>
    <row r="33" spans="1:19" s="7" customFormat="1" ht="15.75" customHeight="1">
      <c r="A33" s="98">
        <v>32</v>
      </c>
      <c r="B33" s="35" t="s">
        <v>65</v>
      </c>
      <c r="C33" s="35" t="s">
        <v>66</v>
      </c>
      <c r="D33" s="29" t="s">
        <v>8</v>
      </c>
      <c r="E33" s="39">
        <v>48</v>
      </c>
      <c r="F33" s="30">
        <v>32</v>
      </c>
      <c r="G33" s="75">
        <v>19.121</v>
      </c>
      <c r="H33" s="68" t="s">
        <v>355</v>
      </c>
      <c r="I33" s="30">
        <v>4</v>
      </c>
      <c r="J33" s="30">
        <v>6</v>
      </c>
      <c r="K33" s="75">
        <v>47.912</v>
      </c>
      <c r="L33" s="44">
        <v>1639</v>
      </c>
      <c r="M33" s="44">
        <v>80</v>
      </c>
      <c r="N33" s="45">
        <v>134.5</v>
      </c>
      <c r="O33" s="73">
        <f t="shared" si="2"/>
        <v>441.2676</v>
      </c>
      <c r="P33" s="46">
        <f t="shared" si="0"/>
        <v>-4339.3</v>
      </c>
      <c r="Q33" s="99">
        <f t="shared" si="1"/>
        <v>-80</v>
      </c>
      <c r="S33" s="10"/>
    </row>
    <row r="34" spans="1:19" s="7" customFormat="1" ht="15.75" customHeight="1">
      <c r="A34" s="98">
        <v>33</v>
      </c>
      <c r="B34" s="35" t="s">
        <v>65</v>
      </c>
      <c r="C34" s="35" t="s">
        <v>67</v>
      </c>
      <c r="D34" s="29" t="s">
        <v>8</v>
      </c>
      <c r="E34" s="39">
        <v>48</v>
      </c>
      <c r="F34" s="30">
        <v>32</v>
      </c>
      <c r="G34" s="75">
        <v>12.652</v>
      </c>
      <c r="H34" s="68" t="s">
        <v>355</v>
      </c>
      <c r="I34" s="30">
        <v>4</v>
      </c>
      <c r="J34" s="30">
        <v>6</v>
      </c>
      <c r="K34" s="75">
        <v>48.031</v>
      </c>
      <c r="L34" s="44">
        <v>1580</v>
      </c>
      <c r="M34" s="44">
        <v>-110</v>
      </c>
      <c r="N34" s="45">
        <v>136.3</v>
      </c>
      <c r="O34" s="73">
        <f t="shared" si="2"/>
        <v>447.17304000000007</v>
      </c>
      <c r="P34" s="46">
        <f aca="true" t="shared" si="3" ref="P34:P63">IF(L34&lt;&gt;"",-L34-$C$2,"")</f>
        <v>-4280.3</v>
      </c>
      <c r="Q34" s="99">
        <f t="shared" si="1"/>
        <v>110</v>
      </c>
      <c r="S34" s="10"/>
    </row>
    <row r="35" spans="1:19" s="7" customFormat="1" ht="15.75" customHeight="1">
      <c r="A35" s="98">
        <v>34</v>
      </c>
      <c r="B35" s="36" t="s">
        <v>58</v>
      </c>
      <c r="C35" s="36" t="s">
        <v>68</v>
      </c>
      <c r="D35" s="29" t="s">
        <v>8</v>
      </c>
      <c r="E35" s="39">
        <v>48</v>
      </c>
      <c r="F35" s="30">
        <v>31</v>
      </c>
      <c r="G35" s="75">
        <v>50.327</v>
      </c>
      <c r="H35" s="68" t="s">
        <v>355</v>
      </c>
      <c r="I35" s="30">
        <v>4</v>
      </c>
      <c r="J35" s="30">
        <v>6</v>
      </c>
      <c r="K35" s="75">
        <v>59.042</v>
      </c>
      <c r="L35" s="47">
        <v>1165.601</v>
      </c>
      <c r="M35" s="47">
        <v>-706.198</v>
      </c>
      <c r="N35" s="47">
        <v>162.9</v>
      </c>
      <c r="O35" s="73">
        <f t="shared" si="2"/>
        <v>534.44232</v>
      </c>
      <c r="P35" s="48">
        <f t="shared" si="3"/>
        <v>-3865.9010000000003</v>
      </c>
      <c r="Q35" s="100">
        <f t="shared" si="1"/>
        <v>706.198</v>
      </c>
      <c r="S35" s="56"/>
    </row>
    <row r="36" spans="1:19" s="7" customFormat="1" ht="15.75" customHeight="1">
      <c r="A36" s="98">
        <v>35</v>
      </c>
      <c r="B36" s="35" t="s">
        <v>69</v>
      </c>
      <c r="C36" s="57" t="s">
        <v>353</v>
      </c>
      <c r="D36" s="77" t="s">
        <v>8</v>
      </c>
      <c r="E36" s="78">
        <v>48</v>
      </c>
      <c r="F36" s="58">
        <v>32</v>
      </c>
      <c r="G36" s="79">
        <v>27.661</v>
      </c>
      <c r="H36" s="77" t="s">
        <v>355</v>
      </c>
      <c r="I36" s="58">
        <v>4</v>
      </c>
      <c r="J36" s="58">
        <v>7</v>
      </c>
      <c r="K36" s="79">
        <v>26.06</v>
      </c>
      <c r="L36" s="44">
        <v>1115</v>
      </c>
      <c r="M36" s="44">
        <v>570</v>
      </c>
      <c r="N36" s="45">
        <v>130</v>
      </c>
      <c r="O36" s="73">
        <f t="shared" si="2"/>
        <v>426.504</v>
      </c>
      <c r="P36" s="46">
        <f t="shared" si="3"/>
        <v>-3815.3</v>
      </c>
      <c r="Q36" s="99">
        <f t="shared" si="1"/>
        <v>-570</v>
      </c>
      <c r="S36" s="56"/>
    </row>
    <row r="37" spans="1:19" s="7" customFormat="1" ht="15.75" customHeight="1">
      <c r="A37" s="98">
        <v>36</v>
      </c>
      <c r="B37" s="35" t="s">
        <v>69</v>
      </c>
      <c r="C37" s="57" t="s">
        <v>354</v>
      </c>
      <c r="D37" s="77" t="s">
        <v>8</v>
      </c>
      <c r="E37" s="78">
        <v>48</v>
      </c>
      <c r="F37" s="58">
        <v>32</v>
      </c>
      <c r="G37" s="79">
        <v>27.898</v>
      </c>
      <c r="H37" s="77" t="s">
        <v>355</v>
      </c>
      <c r="I37" s="58">
        <v>4</v>
      </c>
      <c r="J37" s="58">
        <v>7</v>
      </c>
      <c r="K37" s="79">
        <v>26.802</v>
      </c>
      <c r="L37" s="44">
        <v>1110</v>
      </c>
      <c r="M37" s="44">
        <v>583</v>
      </c>
      <c r="N37" s="45">
        <v>130</v>
      </c>
      <c r="O37" s="73">
        <f t="shared" si="2"/>
        <v>426.504</v>
      </c>
      <c r="P37" s="46">
        <f t="shared" si="3"/>
        <v>-3810.3</v>
      </c>
      <c r="Q37" s="99">
        <f t="shared" si="1"/>
        <v>-583</v>
      </c>
      <c r="S37" s="10"/>
    </row>
    <row r="38" spans="1:19" s="7" customFormat="1" ht="15.75" customHeight="1">
      <c r="A38" s="98">
        <v>37</v>
      </c>
      <c r="B38" s="35" t="s">
        <v>65</v>
      </c>
      <c r="C38" s="35" t="s">
        <v>70</v>
      </c>
      <c r="D38" s="29" t="s">
        <v>8</v>
      </c>
      <c r="E38" s="39">
        <v>48</v>
      </c>
      <c r="F38" s="30">
        <v>31</v>
      </c>
      <c r="G38" s="75">
        <v>54.35</v>
      </c>
      <c r="H38" s="68" t="s">
        <v>355</v>
      </c>
      <c r="I38" s="30">
        <v>4</v>
      </c>
      <c r="J38" s="30">
        <v>7</v>
      </c>
      <c r="K38" s="75">
        <v>11.156</v>
      </c>
      <c r="L38" s="44">
        <v>963</v>
      </c>
      <c r="M38" s="44">
        <v>-515</v>
      </c>
      <c r="N38" s="45">
        <v>140.6</v>
      </c>
      <c r="O38" s="73">
        <f t="shared" si="2"/>
        <v>461.28048</v>
      </c>
      <c r="P38" s="46">
        <f t="shared" si="3"/>
        <v>-3663.3</v>
      </c>
      <c r="Q38" s="99">
        <f t="shared" si="1"/>
        <v>515</v>
      </c>
      <c r="S38" s="10"/>
    </row>
    <row r="39" spans="1:19" s="7" customFormat="1" ht="15.75" customHeight="1">
      <c r="A39" s="98">
        <v>38</v>
      </c>
      <c r="B39" s="35" t="s">
        <v>65</v>
      </c>
      <c r="C39" s="35" t="s">
        <v>71</v>
      </c>
      <c r="D39" s="29" t="s">
        <v>8</v>
      </c>
      <c r="E39" s="39">
        <v>48</v>
      </c>
      <c r="F39" s="30">
        <v>32</v>
      </c>
      <c r="G39" s="75">
        <v>14.782</v>
      </c>
      <c r="H39" s="68" t="s">
        <v>355</v>
      </c>
      <c r="I39" s="30">
        <v>4</v>
      </c>
      <c r="J39" s="30">
        <v>7</v>
      </c>
      <c r="K39" s="75">
        <v>23.913</v>
      </c>
      <c r="L39" s="44">
        <v>894</v>
      </c>
      <c r="M39" s="44">
        <v>163</v>
      </c>
      <c r="N39" s="45">
        <v>124.4</v>
      </c>
      <c r="O39" s="73">
        <f t="shared" si="2"/>
        <v>408.13152</v>
      </c>
      <c r="P39" s="46">
        <f t="shared" si="3"/>
        <v>-3594.3</v>
      </c>
      <c r="Q39" s="99">
        <f t="shared" si="1"/>
        <v>-163</v>
      </c>
      <c r="S39" s="10"/>
    </row>
    <row r="40" spans="1:19" s="7" customFormat="1" ht="15.75" customHeight="1">
      <c r="A40" s="98">
        <v>39</v>
      </c>
      <c r="B40" s="35" t="s">
        <v>65</v>
      </c>
      <c r="C40" s="35" t="s">
        <v>72</v>
      </c>
      <c r="D40" s="29" t="s">
        <v>8</v>
      </c>
      <c r="E40" s="39">
        <v>48</v>
      </c>
      <c r="F40" s="30">
        <v>32</v>
      </c>
      <c r="G40" s="75">
        <v>16.27</v>
      </c>
      <c r="H40" s="68" t="s">
        <v>355</v>
      </c>
      <c r="I40" s="30">
        <v>4</v>
      </c>
      <c r="J40" s="30">
        <v>7</v>
      </c>
      <c r="K40" s="75">
        <v>25.244</v>
      </c>
      <c r="L40" s="44">
        <v>881</v>
      </c>
      <c r="M40" s="44">
        <v>215</v>
      </c>
      <c r="N40" s="45">
        <v>121.3</v>
      </c>
      <c r="O40" s="73">
        <f t="shared" si="2"/>
        <v>397.96104</v>
      </c>
      <c r="P40" s="46">
        <f t="shared" si="3"/>
        <v>-3581.3</v>
      </c>
      <c r="Q40" s="99">
        <f t="shared" si="1"/>
        <v>-215</v>
      </c>
      <c r="S40" s="10"/>
    </row>
    <row r="41" spans="1:19" s="7" customFormat="1" ht="15.75" customHeight="1">
      <c r="A41" s="98">
        <v>40</v>
      </c>
      <c r="B41" s="35" t="s">
        <v>73</v>
      </c>
      <c r="C41" s="35" t="s">
        <v>74</v>
      </c>
      <c r="D41" s="29" t="s">
        <v>8</v>
      </c>
      <c r="E41" s="39">
        <v>48</v>
      </c>
      <c r="F41" s="30">
        <v>34</v>
      </c>
      <c r="G41" s="75">
        <v>50.747</v>
      </c>
      <c r="H41" s="68" t="s">
        <v>355</v>
      </c>
      <c r="I41" s="30">
        <v>4</v>
      </c>
      <c r="J41" s="30">
        <v>8</v>
      </c>
      <c r="K41" s="75">
        <v>51.223</v>
      </c>
      <c r="L41" s="44">
        <v>562</v>
      </c>
      <c r="M41" s="44">
        <v>5291</v>
      </c>
      <c r="N41" s="45">
        <v>123.8</v>
      </c>
      <c r="O41" s="73">
        <f t="shared" si="2"/>
        <v>406.16304</v>
      </c>
      <c r="P41" s="46">
        <f t="shared" si="3"/>
        <v>-3262.3</v>
      </c>
      <c r="Q41" s="99">
        <f t="shared" si="1"/>
        <v>-5291</v>
      </c>
      <c r="S41" s="10"/>
    </row>
    <row r="42" spans="1:19" s="7" customFormat="1" ht="15.75" customHeight="1">
      <c r="A42" s="98">
        <v>41</v>
      </c>
      <c r="B42" s="36" t="s">
        <v>54</v>
      </c>
      <c r="C42" s="36" t="s">
        <v>75</v>
      </c>
      <c r="D42" s="29" t="s">
        <v>8</v>
      </c>
      <c r="E42" s="39">
        <v>48</v>
      </c>
      <c r="F42" s="30">
        <v>32</v>
      </c>
      <c r="G42" s="75">
        <v>49.629</v>
      </c>
      <c r="H42" s="68" t="s">
        <v>355</v>
      </c>
      <c r="I42" s="30">
        <v>4</v>
      </c>
      <c r="J42" s="30">
        <v>7</v>
      </c>
      <c r="K42" s="75">
        <v>57.025</v>
      </c>
      <c r="L42" s="47">
        <v>551.992</v>
      </c>
      <c r="M42" s="47">
        <v>1389.878</v>
      </c>
      <c r="N42" s="47">
        <v>130.1</v>
      </c>
      <c r="O42" s="73">
        <f t="shared" si="2"/>
        <v>426.83208</v>
      </c>
      <c r="P42" s="48">
        <f t="shared" si="3"/>
        <v>-3252.2920000000004</v>
      </c>
      <c r="Q42" s="100">
        <f t="shared" si="1"/>
        <v>-1389.878</v>
      </c>
      <c r="S42" s="10"/>
    </row>
    <row r="43" spans="1:19" s="7" customFormat="1" ht="15.75" customHeight="1">
      <c r="A43" s="98">
        <v>42</v>
      </c>
      <c r="B43" s="35" t="s">
        <v>65</v>
      </c>
      <c r="C43" s="35" t="s">
        <v>76</v>
      </c>
      <c r="D43" s="29" t="s">
        <v>8</v>
      </c>
      <c r="E43" s="39">
        <v>48</v>
      </c>
      <c r="F43" s="30">
        <v>32</v>
      </c>
      <c r="G43" s="75">
        <v>5.965</v>
      </c>
      <c r="H43" s="68" t="s">
        <v>355</v>
      </c>
      <c r="I43" s="30">
        <v>4</v>
      </c>
      <c r="J43" s="30">
        <v>7</v>
      </c>
      <c r="K43" s="75">
        <v>46.634</v>
      </c>
      <c r="L43" s="44">
        <v>369</v>
      </c>
      <c r="M43" s="44">
        <v>36</v>
      </c>
      <c r="N43" s="45">
        <v>102.7</v>
      </c>
      <c r="O43" s="73">
        <f t="shared" si="2"/>
        <v>336.93816000000004</v>
      </c>
      <c r="P43" s="46">
        <f t="shared" si="3"/>
        <v>-3069.3</v>
      </c>
      <c r="Q43" s="99">
        <f t="shared" si="1"/>
        <v>-36</v>
      </c>
      <c r="S43" s="10"/>
    </row>
    <row r="44" spans="1:19" s="7" customFormat="1" ht="15.75" customHeight="1">
      <c r="A44" s="98">
        <v>43</v>
      </c>
      <c r="B44" s="35" t="s">
        <v>65</v>
      </c>
      <c r="C44" s="35" t="s">
        <v>77</v>
      </c>
      <c r="D44" s="29" t="s">
        <v>8</v>
      </c>
      <c r="E44" s="39">
        <v>48</v>
      </c>
      <c r="F44" s="30">
        <v>32</v>
      </c>
      <c r="G44" s="75">
        <v>7.391</v>
      </c>
      <c r="H44" s="68" t="s">
        <v>355</v>
      </c>
      <c r="I44" s="30">
        <v>4</v>
      </c>
      <c r="J44" s="30">
        <v>7</v>
      </c>
      <c r="K44" s="75">
        <v>47.271</v>
      </c>
      <c r="L44" s="44">
        <v>369</v>
      </c>
      <c r="M44" s="44">
        <v>82</v>
      </c>
      <c r="N44" s="45">
        <v>101.6</v>
      </c>
      <c r="O44" s="73">
        <f t="shared" si="2"/>
        <v>333.32928</v>
      </c>
      <c r="P44" s="46">
        <f t="shared" si="3"/>
        <v>-3069.3</v>
      </c>
      <c r="Q44" s="99">
        <f t="shared" si="1"/>
        <v>-82</v>
      </c>
      <c r="S44" s="10"/>
    </row>
    <row r="45" spans="1:19" s="7" customFormat="1" ht="15.75" customHeight="1">
      <c r="A45" s="98">
        <v>44</v>
      </c>
      <c r="B45" s="36" t="s">
        <v>78</v>
      </c>
      <c r="C45" s="36" t="s">
        <v>79</v>
      </c>
      <c r="D45" s="29" t="s">
        <v>8</v>
      </c>
      <c r="E45" s="39">
        <v>48</v>
      </c>
      <c r="F45" s="30">
        <v>32</v>
      </c>
      <c r="G45" s="75">
        <v>7.433</v>
      </c>
      <c r="H45" s="68" t="s">
        <v>355</v>
      </c>
      <c r="I45" s="30">
        <v>4</v>
      </c>
      <c r="J45" s="30">
        <v>8</v>
      </c>
      <c r="K45" s="75">
        <v>1.295</v>
      </c>
      <c r="L45" s="47">
        <v>93.875</v>
      </c>
      <c r="M45" s="47">
        <v>166.504</v>
      </c>
      <c r="N45" s="47">
        <v>109.9</v>
      </c>
      <c r="O45" s="73">
        <f t="shared" si="2"/>
        <v>360.55992000000003</v>
      </c>
      <c r="P45" s="48">
        <f t="shared" si="3"/>
        <v>-2794.175</v>
      </c>
      <c r="Q45" s="100">
        <f t="shared" si="1"/>
        <v>-166.504</v>
      </c>
      <c r="S45" s="10"/>
    </row>
    <row r="46" spans="1:19" s="7" customFormat="1" ht="15.75" customHeight="1">
      <c r="A46" s="98">
        <v>45</v>
      </c>
      <c r="B46" s="36" t="s">
        <v>80</v>
      </c>
      <c r="C46" s="36" t="s">
        <v>81</v>
      </c>
      <c r="D46" s="29" t="s">
        <v>8</v>
      </c>
      <c r="E46" s="39">
        <v>48</v>
      </c>
      <c r="F46" s="30">
        <v>32</v>
      </c>
      <c r="G46" s="75">
        <v>2.23</v>
      </c>
      <c r="H46" s="68" t="s">
        <v>355</v>
      </c>
      <c r="I46" s="30">
        <v>4</v>
      </c>
      <c r="J46" s="30">
        <v>7</v>
      </c>
      <c r="K46" s="75">
        <v>59.1652</v>
      </c>
      <c r="L46" s="47">
        <v>89.587</v>
      </c>
      <c r="M46" s="47"/>
      <c r="N46" s="47">
        <v>102.36</v>
      </c>
      <c r="O46" s="73">
        <f t="shared" si="2"/>
        <v>335.822688</v>
      </c>
      <c r="P46" s="48">
        <f t="shared" si="3"/>
        <v>-2789.887</v>
      </c>
      <c r="Q46" s="100">
        <f t="shared" si="1"/>
      </c>
      <c r="S46" s="10"/>
    </row>
    <row r="47" spans="1:19" s="7" customFormat="1" ht="15.75" customHeight="1">
      <c r="A47" s="98">
        <v>46</v>
      </c>
      <c r="B47" s="59" t="s">
        <v>82</v>
      </c>
      <c r="C47" s="59" t="s">
        <v>83</v>
      </c>
      <c r="D47" s="80" t="s">
        <v>8</v>
      </c>
      <c r="E47" s="81">
        <v>48</v>
      </c>
      <c r="F47" s="63">
        <v>32</v>
      </c>
      <c r="G47" s="82">
        <v>1.3974</v>
      </c>
      <c r="H47" s="83" t="s">
        <v>355</v>
      </c>
      <c r="I47" s="63">
        <v>4</v>
      </c>
      <c r="J47" s="63">
        <v>8</v>
      </c>
      <c r="K47" s="82">
        <v>3.3484</v>
      </c>
      <c r="L47" s="64">
        <v>0</v>
      </c>
      <c r="M47" s="64">
        <v>0</v>
      </c>
      <c r="N47" s="64">
        <v>102.45</v>
      </c>
      <c r="O47" s="74">
        <f t="shared" si="2"/>
        <v>336.11796000000004</v>
      </c>
      <c r="P47" s="65">
        <f t="shared" si="3"/>
        <v>-2700.3</v>
      </c>
      <c r="Q47" s="101">
        <f t="shared" si="1"/>
        <v>0</v>
      </c>
      <c r="S47" s="10"/>
    </row>
    <row r="48" spans="1:19" s="7" customFormat="1" ht="15.75" customHeight="1">
      <c r="A48" s="98">
        <v>47</v>
      </c>
      <c r="B48" s="35" t="s">
        <v>84</v>
      </c>
      <c r="C48" s="35" t="s">
        <v>85</v>
      </c>
      <c r="D48" s="29" t="s">
        <v>8</v>
      </c>
      <c r="E48" s="39">
        <v>48</v>
      </c>
      <c r="F48" s="30">
        <v>31</v>
      </c>
      <c r="G48" s="75">
        <v>59.215</v>
      </c>
      <c r="H48" s="68" t="s">
        <v>355</v>
      </c>
      <c r="I48" s="30">
        <v>4</v>
      </c>
      <c r="J48" s="30">
        <v>8</v>
      </c>
      <c r="K48" s="75">
        <v>9.575</v>
      </c>
      <c r="L48" s="44">
        <v>-140</v>
      </c>
      <c r="M48" s="44">
        <v>-27</v>
      </c>
      <c r="N48" s="45">
        <v>104</v>
      </c>
      <c r="O48" s="73">
        <f t="shared" si="2"/>
        <v>341.20320000000004</v>
      </c>
      <c r="P48" s="46">
        <f t="shared" si="3"/>
        <v>-2560.3</v>
      </c>
      <c r="Q48" s="99">
        <f t="shared" si="1"/>
        <v>27</v>
      </c>
      <c r="S48" s="10"/>
    </row>
    <row r="49" spans="1:19" s="7" customFormat="1" ht="15.75" customHeight="1">
      <c r="A49" s="98">
        <v>48</v>
      </c>
      <c r="B49" s="36" t="s">
        <v>86</v>
      </c>
      <c r="C49" s="36" t="s">
        <v>87</v>
      </c>
      <c r="D49" s="29" t="s">
        <v>8</v>
      </c>
      <c r="E49" s="39">
        <v>48</v>
      </c>
      <c r="F49" s="30">
        <v>31</v>
      </c>
      <c r="G49" s="75">
        <v>59.224</v>
      </c>
      <c r="H49" s="68" t="s">
        <v>355</v>
      </c>
      <c r="I49" s="30">
        <v>4</v>
      </c>
      <c r="J49" s="30">
        <v>8</v>
      </c>
      <c r="K49" s="75">
        <v>9.584</v>
      </c>
      <c r="L49" s="47">
        <v>-141.816</v>
      </c>
      <c r="M49" s="47">
        <v>-27.562</v>
      </c>
      <c r="N49" s="47">
        <v>102.1</v>
      </c>
      <c r="O49" s="73">
        <f t="shared" si="2"/>
        <v>334.96968</v>
      </c>
      <c r="P49" s="48">
        <f t="shared" si="3"/>
        <v>-2558.4840000000004</v>
      </c>
      <c r="Q49" s="100">
        <f t="shared" si="1"/>
        <v>27.562</v>
      </c>
      <c r="S49" s="10"/>
    </row>
    <row r="50" spans="1:19" s="7" customFormat="1" ht="15.75" customHeight="1">
      <c r="A50" s="98">
        <v>49</v>
      </c>
      <c r="B50" s="35" t="s">
        <v>88</v>
      </c>
      <c r="C50" s="35" t="s">
        <v>89</v>
      </c>
      <c r="D50" s="29" t="s">
        <v>8</v>
      </c>
      <c r="E50" s="39">
        <v>48</v>
      </c>
      <c r="F50" s="30">
        <v>32</v>
      </c>
      <c r="G50" s="75">
        <v>2.507</v>
      </c>
      <c r="H50" s="68" t="s">
        <v>355</v>
      </c>
      <c r="I50" s="30">
        <v>4</v>
      </c>
      <c r="J50" s="30">
        <v>8</v>
      </c>
      <c r="K50" s="75">
        <v>11.425</v>
      </c>
      <c r="L50" s="44">
        <v>-148</v>
      </c>
      <c r="M50" s="44">
        <v>80</v>
      </c>
      <c r="N50" s="45">
        <v>104.4</v>
      </c>
      <c r="O50" s="73">
        <f t="shared" si="2"/>
        <v>342.51552000000004</v>
      </c>
      <c r="P50" s="46">
        <f t="shared" si="3"/>
        <v>-2552.3</v>
      </c>
      <c r="Q50" s="99">
        <f t="shared" si="1"/>
        <v>-80</v>
      </c>
      <c r="S50" s="10"/>
    </row>
    <row r="51" spans="1:19" s="7" customFormat="1" ht="15.75" customHeight="1">
      <c r="A51" s="98">
        <v>50</v>
      </c>
      <c r="B51" s="36" t="s">
        <v>90</v>
      </c>
      <c r="C51" s="36" t="s">
        <v>91</v>
      </c>
      <c r="D51" s="29" t="s">
        <v>8</v>
      </c>
      <c r="E51" s="39">
        <v>48</v>
      </c>
      <c r="F51" s="30">
        <v>31</v>
      </c>
      <c r="G51" s="75">
        <v>56.887</v>
      </c>
      <c r="H51" s="68" t="s">
        <v>355</v>
      </c>
      <c r="I51" s="30">
        <v>4</v>
      </c>
      <c r="J51" s="30">
        <v>8</v>
      </c>
      <c r="K51" s="75">
        <v>9.522</v>
      </c>
      <c r="L51" s="47">
        <v>-161.326</v>
      </c>
      <c r="M51" s="47">
        <v>-97.075</v>
      </c>
      <c r="N51" s="47">
        <v>110.9</v>
      </c>
      <c r="O51" s="73">
        <f t="shared" si="2"/>
        <v>363.84072000000003</v>
      </c>
      <c r="P51" s="48">
        <f t="shared" si="3"/>
        <v>-2538.974</v>
      </c>
      <c r="Q51" s="100">
        <f t="shared" si="1"/>
        <v>97.075</v>
      </c>
      <c r="S51" s="10"/>
    </row>
    <row r="52" spans="1:19" s="7" customFormat="1" ht="15.75" customHeight="1">
      <c r="A52" s="98">
        <v>51</v>
      </c>
      <c r="B52" s="36" t="s">
        <v>92</v>
      </c>
      <c r="C52" s="36" t="s">
        <v>93</v>
      </c>
      <c r="D52" s="29" t="s">
        <v>8</v>
      </c>
      <c r="E52" s="39">
        <v>48</v>
      </c>
      <c r="F52" s="30">
        <v>31</v>
      </c>
      <c r="G52" s="75">
        <v>58.805</v>
      </c>
      <c r="H52" s="68" t="s">
        <v>355</v>
      </c>
      <c r="I52" s="30">
        <v>4</v>
      </c>
      <c r="J52" s="30">
        <v>8</v>
      </c>
      <c r="K52" s="75">
        <v>10.959</v>
      </c>
      <c r="L52" s="47">
        <v>-172.552</v>
      </c>
      <c r="M52" s="47">
        <v>-31.86</v>
      </c>
      <c r="N52" s="47">
        <v>105</v>
      </c>
      <c r="O52" s="73">
        <f t="shared" si="2"/>
        <v>344.48400000000004</v>
      </c>
      <c r="P52" s="48">
        <f t="shared" si="3"/>
        <v>-2527.748</v>
      </c>
      <c r="Q52" s="100">
        <f t="shared" si="1"/>
        <v>31.86</v>
      </c>
      <c r="S52" s="10"/>
    </row>
    <row r="53" spans="1:19" s="7" customFormat="1" ht="15.75" customHeight="1">
      <c r="A53" s="98">
        <v>52</v>
      </c>
      <c r="B53" s="36" t="s">
        <v>92</v>
      </c>
      <c r="C53" s="36" t="s">
        <v>94</v>
      </c>
      <c r="D53" s="29" t="s">
        <v>8</v>
      </c>
      <c r="E53" s="39">
        <v>48</v>
      </c>
      <c r="F53" s="30">
        <v>31</v>
      </c>
      <c r="G53" s="75">
        <v>59.034</v>
      </c>
      <c r="H53" s="68" t="s">
        <v>355</v>
      </c>
      <c r="I53" s="30">
        <v>4</v>
      </c>
      <c r="J53" s="30">
        <v>8</v>
      </c>
      <c r="K53" s="75">
        <v>11.066</v>
      </c>
      <c r="L53" s="47">
        <v>-172.623</v>
      </c>
      <c r="M53" s="47">
        <v>-24.424</v>
      </c>
      <c r="N53" s="47">
        <v>105</v>
      </c>
      <c r="O53" s="73">
        <f t="shared" si="2"/>
        <v>344.48400000000004</v>
      </c>
      <c r="P53" s="48">
        <f t="shared" si="3"/>
        <v>-2527.677</v>
      </c>
      <c r="Q53" s="100">
        <f t="shared" si="1"/>
        <v>24.424</v>
      </c>
      <c r="S53" s="56"/>
    </row>
    <row r="54" spans="1:19" s="7" customFormat="1" ht="15.75" customHeight="1">
      <c r="A54" s="98">
        <v>54</v>
      </c>
      <c r="B54" s="36" t="s">
        <v>95</v>
      </c>
      <c r="C54" s="36" t="s">
        <v>96</v>
      </c>
      <c r="D54" s="29" t="s">
        <v>8</v>
      </c>
      <c r="E54" s="39">
        <v>48</v>
      </c>
      <c r="F54" s="30">
        <v>31</v>
      </c>
      <c r="G54" s="75">
        <v>46.457</v>
      </c>
      <c r="H54" s="68" t="s">
        <v>355</v>
      </c>
      <c r="I54" s="30">
        <v>4</v>
      </c>
      <c r="J54" s="30">
        <v>8</v>
      </c>
      <c r="K54" s="75">
        <v>7.011</v>
      </c>
      <c r="L54" s="47">
        <v>-204.49</v>
      </c>
      <c r="M54" s="47">
        <v>-420.473</v>
      </c>
      <c r="N54" s="47">
        <v>113.6</v>
      </c>
      <c r="O54" s="73">
        <f t="shared" si="2"/>
        <v>372.69888</v>
      </c>
      <c r="P54" s="48">
        <f t="shared" si="3"/>
        <v>-2495.8100000000004</v>
      </c>
      <c r="Q54" s="100">
        <f t="shared" si="1"/>
        <v>420.473</v>
      </c>
      <c r="S54" s="56"/>
    </row>
    <row r="55" spans="1:19" s="7" customFormat="1" ht="15.75" customHeight="1">
      <c r="A55" s="98">
        <v>56</v>
      </c>
      <c r="B55" s="36" t="s">
        <v>97</v>
      </c>
      <c r="C55" s="36" t="s">
        <v>98</v>
      </c>
      <c r="D55" s="29" t="s">
        <v>8</v>
      </c>
      <c r="E55" s="39">
        <v>48</v>
      </c>
      <c r="F55" s="30">
        <v>32</v>
      </c>
      <c r="G55" s="75">
        <v>0.909</v>
      </c>
      <c r="H55" s="68" t="s">
        <v>355</v>
      </c>
      <c r="I55" s="30">
        <v>4</v>
      </c>
      <c r="J55" s="30">
        <v>8</v>
      </c>
      <c r="K55" s="75">
        <v>15.321</v>
      </c>
      <c r="L55" s="47">
        <v>-239.606</v>
      </c>
      <c r="M55" s="47">
        <v>56.09</v>
      </c>
      <c r="N55" s="47">
        <v>103.9</v>
      </c>
      <c r="O55" s="73">
        <f t="shared" si="2"/>
        <v>340.87512000000004</v>
      </c>
      <c r="P55" s="48">
        <f t="shared" si="3"/>
        <v>-2460.6940000000004</v>
      </c>
      <c r="Q55" s="100">
        <f t="shared" si="1"/>
        <v>-56.09</v>
      </c>
      <c r="S55" s="10"/>
    </row>
    <row r="56" spans="1:19" s="7" customFormat="1" ht="15.75" customHeight="1">
      <c r="A56" s="98">
        <v>57</v>
      </c>
      <c r="B56" s="36" t="s">
        <v>97</v>
      </c>
      <c r="C56" s="36" t="s">
        <v>99</v>
      </c>
      <c r="D56" s="29" t="s">
        <v>8</v>
      </c>
      <c r="E56" s="39">
        <v>48</v>
      </c>
      <c r="F56" s="30">
        <v>32</v>
      </c>
      <c r="G56" s="75">
        <v>1.69</v>
      </c>
      <c r="H56" s="68" t="s">
        <v>355</v>
      </c>
      <c r="I56" s="30">
        <v>4</v>
      </c>
      <c r="J56" s="30">
        <v>8</v>
      </c>
      <c r="K56" s="75">
        <v>15.401</v>
      </c>
      <c r="L56" s="47">
        <v>-239.758</v>
      </c>
      <c r="M56" s="47">
        <v>61.296</v>
      </c>
      <c r="N56" s="47">
        <v>103.9</v>
      </c>
      <c r="O56" s="73">
        <f t="shared" si="2"/>
        <v>340.87512000000004</v>
      </c>
      <c r="P56" s="48">
        <f t="shared" si="3"/>
        <v>-2460.5420000000004</v>
      </c>
      <c r="Q56" s="100">
        <f t="shared" si="1"/>
        <v>-61.296</v>
      </c>
      <c r="S56" s="10"/>
    </row>
    <row r="57" spans="1:19" s="7" customFormat="1" ht="15.75" customHeight="1">
      <c r="A57" s="98">
        <v>58</v>
      </c>
      <c r="B57" s="36" t="s">
        <v>100</v>
      </c>
      <c r="C57" s="36" t="s">
        <v>101</v>
      </c>
      <c r="D57" s="29" t="s">
        <v>8</v>
      </c>
      <c r="E57" s="39">
        <v>48</v>
      </c>
      <c r="F57" s="30">
        <v>31</v>
      </c>
      <c r="G57" s="75">
        <v>57.387</v>
      </c>
      <c r="H57" s="68" t="s">
        <v>355</v>
      </c>
      <c r="I57" s="30">
        <v>4</v>
      </c>
      <c r="J57" s="30">
        <v>8</v>
      </c>
      <c r="K57" s="75">
        <v>13.765</v>
      </c>
      <c r="L57" s="47">
        <v>-240.27</v>
      </c>
      <c r="M57" s="47">
        <v>-57.285</v>
      </c>
      <c r="N57" s="47">
        <v>105.1</v>
      </c>
      <c r="O57" s="73">
        <f t="shared" si="2"/>
        <v>344.81208</v>
      </c>
      <c r="P57" s="48">
        <f t="shared" si="3"/>
        <v>-2460.03</v>
      </c>
      <c r="Q57" s="100">
        <f t="shared" si="1"/>
        <v>57.285</v>
      </c>
      <c r="S57" s="10"/>
    </row>
    <row r="58" spans="1:19" s="7" customFormat="1" ht="15.75" customHeight="1">
      <c r="A58" s="98">
        <v>59</v>
      </c>
      <c r="B58" s="42" t="s">
        <v>100</v>
      </c>
      <c r="C58" s="42" t="s">
        <v>102</v>
      </c>
      <c r="D58" s="29" t="s">
        <v>8</v>
      </c>
      <c r="E58" s="39">
        <v>48</v>
      </c>
      <c r="F58" s="30">
        <v>31</v>
      </c>
      <c r="G58" s="75">
        <v>57.537</v>
      </c>
      <c r="H58" s="68" t="s">
        <v>355</v>
      </c>
      <c r="I58" s="30">
        <v>4</v>
      </c>
      <c r="J58" s="30">
        <v>8</v>
      </c>
      <c r="K58" s="75">
        <v>13.844</v>
      </c>
      <c r="L58" s="49">
        <v>-240.492</v>
      </c>
      <c r="M58" s="49">
        <v>-52.382</v>
      </c>
      <c r="N58" s="49">
        <v>105.1</v>
      </c>
      <c r="O58" s="73">
        <f t="shared" si="2"/>
        <v>344.81208</v>
      </c>
      <c r="P58" s="50">
        <f t="shared" si="3"/>
        <v>-2459.808</v>
      </c>
      <c r="Q58" s="102">
        <f t="shared" si="1"/>
        <v>52.382</v>
      </c>
      <c r="S58" s="10"/>
    </row>
    <row r="59" spans="1:19" s="7" customFormat="1" ht="15.75" customHeight="1">
      <c r="A59" s="98">
        <v>60</v>
      </c>
      <c r="B59" s="36" t="s">
        <v>103</v>
      </c>
      <c r="C59" s="36" t="s">
        <v>104</v>
      </c>
      <c r="D59" s="29" t="s">
        <v>8</v>
      </c>
      <c r="E59" s="39">
        <v>48</v>
      </c>
      <c r="F59" s="30">
        <v>32</v>
      </c>
      <c r="G59" s="75">
        <v>0.623</v>
      </c>
      <c r="H59" s="68" t="s">
        <v>355</v>
      </c>
      <c r="I59" s="30">
        <v>4</v>
      </c>
      <c r="J59" s="30">
        <v>8</v>
      </c>
      <c r="K59" s="75">
        <v>17.645</v>
      </c>
      <c r="L59" s="47">
        <v>-287.81</v>
      </c>
      <c r="M59" s="47">
        <v>61.319</v>
      </c>
      <c r="N59" s="47">
        <v>104.2</v>
      </c>
      <c r="O59" s="73">
        <f t="shared" si="2"/>
        <v>341.85936000000004</v>
      </c>
      <c r="P59" s="48">
        <f t="shared" si="3"/>
        <v>-2412.4900000000002</v>
      </c>
      <c r="Q59" s="100">
        <f t="shared" si="1"/>
        <v>-61.319</v>
      </c>
      <c r="S59" s="10"/>
    </row>
    <row r="60" spans="1:19" s="7" customFormat="1" ht="15.75" customHeight="1">
      <c r="A60" s="98">
        <v>61</v>
      </c>
      <c r="B60" s="36" t="s">
        <v>103</v>
      </c>
      <c r="C60" s="36" t="s">
        <v>105</v>
      </c>
      <c r="D60" s="29" t="s">
        <v>8</v>
      </c>
      <c r="E60" s="39">
        <v>48</v>
      </c>
      <c r="F60" s="30">
        <v>32</v>
      </c>
      <c r="G60" s="75">
        <v>0.462</v>
      </c>
      <c r="H60" s="68" t="s">
        <v>355</v>
      </c>
      <c r="I60" s="30">
        <v>4</v>
      </c>
      <c r="J60" s="30">
        <v>8</v>
      </c>
      <c r="K60" s="75">
        <v>17.574</v>
      </c>
      <c r="L60" s="47">
        <v>-287.843</v>
      </c>
      <c r="M60" s="47">
        <v>56.137</v>
      </c>
      <c r="N60" s="47">
        <v>104.2</v>
      </c>
      <c r="O60" s="73">
        <f t="shared" si="2"/>
        <v>341.85936000000004</v>
      </c>
      <c r="P60" s="48">
        <f t="shared" si="3"/>
        <v>-2412.4570000000003</v>
      </c>
      <c r="Q60" s="100">
        <f t="shared" si="1"/>
        <v>-56.137</v>
      </c>
      <c r="S60" s="10"/>
    </row>
    <row r="61" spans="1:19" s="7" customFormat="1" ht="15.75" customHeight="1">
      <c r="A61" s="98">
        <v>62</v>
      </c>
      <c r="B61" s="36" t="s">
        <v>106</v>
      </c>
      <c r="C61" s="36" t="s">
        <v>107</v>
      </c>
      <c r="D61" s="29" t="s">
        <v>8</v>
      </c>
      <c r="E61" s="39">
        <v>48</v>
      </c>
      <c r="F61" s="30">
        <v>31</v>
      </c>
      <c r="G61" s="75">
        <v>56.936</v>
      </c>
      <c r="H61" s="68" t="s">
        <v>355</v>
      </c>
      <c r="I61" s="30">
        <v>4</v>
      </c>
      <c r="J61" s="30">
        <v>8</v>
      </c>
      <c r="K61" s="75">
        <v>16.012</v>
      </c>
      <c r="L61" s="47">
        <v>-288.426</v>
      </c>
      <c r="M61" s="47">
        <v>-57.392</v>
      </c>
      <c r="N61" s="47">
        <v>105.1</v>
      </c>
      <c r="O61" s="73">
        <f t="shared" si="2"/>
        <v>344.81208</v>
      </c>
      <c r="P61" s="48">
        <f t="shared" si="3"/>
        <v>-2411.8740000000003</v>
      </c>
      <c r="Q61" s="100">
        <f t="shared" si="1"/>
        <v>57.392</v>
      </c>
      <c r="S61" s="10"/>
    </row>
    <row r="62" spans="1:19" s="7" customFormat="1" ht="15.75" customHeight="1">
      <c r="A62" s="98">
        <v>63</v>
      </c>
      <c r="B62" s="36" t="s">
        <v>106</v>
      </c>
      <c r="C62" s="36" t="s">
        <v>108</v>
      </c>
      <c r="D62" s="29" t="s">
        <v>8</v>
      </c>
      <c r="E62" s="39">
        <v>48</v>
      </c>
      <c r="F62" s="30">
        <v>31</v>
      </c>
      <c r="G62" s="75">
        <v>57.091</v>
      </c>
      <c r="H62" s="68" t="s">
        <v>355</v>
      </c>
      <c r="I62" s="30">
        <v>4</v>
      </c>
      <c r="J62" s="30">
        <v>8</v>
      </c>
      <c r="K62" s="75">
        <v>16.091</v>
      </c>
      <c r="L62" s="47">
        <v>-288.604</v>
      </c>
      <c r="M62" s="47">
        <v>-52.341</v>
      </c>
      <c r="N62" s="47">
        <v>105.1</v>
      </c>
      <c r="O62" s="73">
        <f t="shared" si="2"/>
        <v>344.81208</v>
      </c>
      <c r="P62" s="48">
        <f t="shared" si="3"/>
        <v>-2411.6960000000004</v>
      </c>
      <c r="Q62" s="100">
        <f t="shared" si="1"/>
        <v>52.341</v>
      </c>
      <c r="S62" s="10"/>
    </row>
    <row r="63" spans="1:19" s="7" customFormat="1" ht="15.75" customHeight="1">
      <c r="A63" s="98">
        <v>64</v>
      </c>
      <c r="B63" s="36" t="s">
        <v>109</v>
      </c>
      <c r="C63" s="36" t="s">
        <v>110</v>
      </c>
      <c r="D63" s="29" t="s">
        <v>8</v>
      </c>
      <c r="E63" s="39">
        <v>48</v>
      </c>
      <c r="F63" s="30">
        <v>32</v>
      </c>
      <c r="G63" s="75">
        <v>1.413</v>
      </c>
      <c r="H63" s="68" t="s">
        <v>355</v>
      </c>
      <c r="I63" s="30">
        <v>4</v>
      </c>
      <c r="J63" s="30">
        <v>8</v>
      </c>
      <c r="K63" s="75">
        <v>23.227</v>
      </c>
      <c r="L63" s="47">
        <v>-390.491</v>
      </c>
      <c r="M63" s="47">
        <v>117.58</v>
      </c>
      <c r="N63" s="47">
        <v>123</v>
      </c>
      <c r="O63" s="73">
        <f t="shared" si="2"/>
        <v>403.5384</v>
      </c>
      <c r="P63" s="48">
        <f t="shared" si="3"/>
        <v>-2309.809</v>
      </c>
      <c r="Q63" s="100">
        <f t="shared" si="1"/>
        <v>-117.58</v>
      </c>
      <c r="S63" s="10"/>
    </row>
    <row r="64" spans="1:19" s="7" customFormat="1" ht="15.75" customHeight="1">
      <c r="A64" s="98">
        <v>65</v>
      </c>
      <c r="B64" s="36" t="s">
        <v>111</v>
      </c>
      <c r="C64" s="36" t="s">
        <v>112</v>
      </c>
      <c r="D64" s="29" t="s">
        <v>8</v>
      </c>
      <c r="E64" s="39">
        <v>48</v>
      </c>
      <c r="F64" s="30">
        <v>32</v>
      </c>
      <c r="G64" s="75">
        <v>2.706</v>
      </c>
      <c r="H64" s="68" t="s">
        <v>355</v>
      </c>
      <c r="I64" s="30">
        <v>4</v>
      </c>
      <c r="J64" s="30">
        <v>8</v>
      </c>
      <c r="K64" s="75">
        <v>24.129</v>
      </c>
      <c r="L64" s="47">
        <v>-396.745</v>
      </c>
      <c r="M64" s="47">
        <v>161.151</v>
      </c>
      <c r="N64" s="47">
        <v>108.6</v>
      </c>
      <c r="O64" s="73">
        <f t="shared" si="2"/>
        <v>356.29488</v>
      </c>
      <c r="P64" s="48">
        <f aca="true" t="shared" si="4" ref="P64:P95">IF(L64&lt;&gt;"",-L64-$C$2,"")</f>
        <v>-2303.5550000000003</v>
      </c>
      <c r="Q64" s="100">
        <f aca="true" t="shared" si="5" ref="Q64:Q127">IF(M64&lt;&gt;"",-M64,"")</f>
        <v>-161.151</v>
      </c>
      <c r="S64" s="10"/>
    </row>
    <row r="65" spans="1:19" s="7" customFormat="1" ht="15.75" customHeight="1">
      <c r="A65" s="98">
        <v>66</v>
      </c>
      <c r="B65" s="35" t="s">
        <v>29</v>
      </c>
      <c r="C65" s="35" t="s">
        <v>113</v>
      </c>
      <c r="D65" s="29" t="s">
        <v>8</v>
      </c>
      <c r="E65" s="39">
        <v>48</v>
      </c>
      <c r="F65" s="30">
        <v>27</v>
      </c>
      <c r="G65" s="75">
        <v>5.798</v>
      </c>
      <c r="H65" s="68" t="s">
        <v>355</v>
      </c>
      <c r="I65" s="30">
        <v>4</v>
      </c>
      <c r="J65" s="30">
        <v>6</v>
      </c>
      <c r="K65" s="75">
        <v>12.22</v>
      </c>
      <c r="L65" s="44">
        <v>-432</v>
      </c>
      <c r="M65" s="44">
        <v>-9398</v>
      </c>
      <c r="N65" s="45">
        <v>229.1</v>
      </c>
      <c r="O65" s="73">
        <f aca="true" t="shared" si="6" ref="O65:O128">$N65*3.2808</f>
        <v>751.6312800000001</v>
      </c>
      <c r="P65" s="46">
        <f t="shared" si="4"/>
        <v>-2268.3</v>
      </c>
      <c r="Q65" s="99">
        <f t="shared" si="5"/>
        <v>9398</v>
      </c>
      <c r="S65" s="10"/>
    </row>
    <row r="66" spans="1:19" s="7" customFormat="1" ht="15.75" customHeight="1">
      <c r="A66" s="98">
        <v>67</v>
      </c>
      <c r="B66" s="36" t="s">
        <v>114</v>
      </c>
      <c r="C66" s="36" t="s">
        <v>115</v>
      </c>
      <c r="D66" s="29" t="s">
        <v>8</v>
      </c>
      <c r="E66" s="39">
        <v>48</v>
      </c>
      <c r="F66" s="30">
        <v>32</v>
      </c>
      <c r="G66" s="75">
        <v>2.332</v>
      </c>
      <c r="H66" s="68" t="s">
        <v>355</v>
      </c>
      <c r="I66" s="30">
        <v>4</v>
      </c>
      <c r="J66" s="30">
        <v>8</v>
      </c>
      <c r="K66" s="75">
        <v>25.927</v>
      </c>
      <c r="L66" s="47">
        <v>-435.394</v>
      </c>
      <c r="M66" s="47">
        <v>160.679</v>
      </c>
      <c r="N66" s="47">
        <v>108.7</v>
      </c>
      <c r="O66" s="73">
        <f t="shared" si="6"/>
        <v>356.62296000000003</v>
      </c>
      <c r="P66" s="48">
        <f t="shared" si="4"/>
        <v>-2264.906</v>
      </c>
      <c r="Q66" s="100">
        <f t="shared" si="5"/>
        <v>-160.679</v>
      </c>
      <c r="S66" s="10"/>
    </row>
    <row r="67" spans="1:19" s="7" customFormat="1" ht="15.75" customHeight="1">
      <c r="A67" s="98">
        <v>68</v>
      </c>
      <c r="B67" s="36" t="s">
        <v>116</v>
      </c>
      <c r="C67" s="36" t="s">
        <v>117</v>
      </c>
      <c r="D67" s="29" t="s">
        <v>8</v>
      </c>
      <c r="E67" s="39">
        <v>48</v>
      </c>
      <c r="F67" s="30">
        <v>31</v>
      </c>
      <c r="G67" s="75">
        <v>39.084</v>
      </c>
      <c r="H67" s="68" t="s">
        <v>355</v>
      </c>
      <c r="I67" s="30">
        <v>4</v>
      </c>
      <c r="J67" s="30">
        <v>8</v>
      </c>
      <c r="K67" s="75">
        <v>17.514</v>
      </c>
      <c r="L67" s="47">
        <v>-476.3</v>
      </c>
      <c r="M67" s="47">
        <v>-576.747</v>
      </c>
      <c r="N67" s="47">
        <v>125.5</v>
      </c>
      <c r="O67" s="73">
        <f t="shared" si="6"/>
        <v>411.7404</v>
      </c>
      <c r="P67" s="48">
        <f t="shared" si="4"/>
        <v>-2224</v>
      </c>
      <c r="Q67" s="100">
        <f t="shared" si="5"/>
        <v>576.747</v>
      </c>
      <c r="S67" s="10"/>
    </row>
    <row r="68" spans="1:19" s="7" customFormat="1" ht="15.75" customHeight="1">
      <c r="A68" s="98">
        <v>69</v>
      </c>
      <c r="B68" s="36" t="s">
        <v>118</v>
      </c>
      <c r="C68" s="36" t="s">
        <v>119</v>
      </c>
      <c r="D68" s="29" t="s">
        <v>8</v>
      </c>
      <c r="E68" s="39">
        <v>48</v>
      </c>
      <c r="F68" s="30">
        <v>31</v>
      </c>
      <c r="G68" s="75">
        <v>37.568</v>
      </c>
      <c r="H68" s="68" t="s">
        <v>355</v>
      </c>
      <c r="I68" s="30">
        <v>4</v>
      </c>
      <c r="J68" s="30">
        <v>8</v>
      </c>
      <c r="K68" s="75">
        <v>16.832</v>
      </c>
      <c r="L68" s="47">
        <v>-476.344</v>
      </c>
      <c r="M68" s="47">
        <v>-625.621</v>
      </c>
      <c r="N68" s="47">
        <v>125.5</v>
      </c>
      <c r="O68" s="73">
        <f t="shared" si="6"/>
        <v>411.7404</v>
      </c>
      <c r="P68" s="48">
        <f t="shared" si="4"/>
        <v>-2223.956</v>
      </c>
      <c r="Q68" s="100">
        <f t="shared" si="5"/>
        <v>625.621</v>
      </c>
      <c r="S68" s="10"/>
    </row>
    <row r="69" spans="1:19" s="7" customFormat="1" ht="15.75" customHeight="1">
      <c r="A69" s="98">
        <v>70</v>
      </c>
      <c r="B69" s="36" t="s">
        <v>120</v>
      </c>
      <c r="C69" s="36" t="s">
        <v>121</v>
      </c>
      <c r="D69" s="29" t="s">
        <v>8</v>
      </c>
      <c r="E69" s="39">
        <v>48</v>
      </c>
      <c r="F69" s="30">
        <v>31</v>
      </c>
      <c r="G69" s="75">
        <v>42.147</v>
      </c>
      <c r="H69" s="68" t="s">
        <v>355</v>
      </c>
      <c r="I69" s="30">
        <v>4</v>
      </c>
      <c r="J69" s="30">
        <v>8</v>
      </c>
      <c r="K69" s="75">
        <v>19.384</v>
      </c>
      <c r="L69" s="47">
        <v>-485.879</v>
      </c>
      <c r="M69" s="47">
        <v>-475.102</v>
      </c>
      <c r="N69" s="47">
        <v>118.6</v>
      </c>
      <c r="O69" s="73">
        <f t="shared" si="6"/>
        <v>389.10288</v>
      </c>
      <c r="P69" s="48">
        <f t="shared" si="4"/>
        <v>-2214.4210000000003</v>
      </c>
      <c r="Q69" s="100">
        <f t="shared" si="5"/>
        <v>475.102</v>
      </c>
      <c r="S69" s="10"/>
    </row>
    <row r="70" spans="1:19" s="7" customFormat="1" ht="15.75" customHeight="1">
      <c r="A70" s="98">
        <v>71</v>
      </c>
      <c r="B70" s="36" t="s">
        <v>122</v>
      </c>
      <c r="C70" s="36" t="s">
        <v>123</v>
      </c>
      <c r="D70" s="29" t="s">
        <v>8</v>
      </c>
      <c r="E70" s="39">
        <v>48</v>
      </c>
      <c r="F70" s="30">
        <v>31</v>
      </c>
      <c r="G70" s="75">
        <v>41.615</v>
      </c>
      <c r="H70" s="68" t="s">
        <v>355</v>
      </c>
      <c r="I70" s="30">
        <v>4</v>
      </c>
      <c r="J70" s="30">
        <v>8</v>
      </c>
      <c r="K70" s="75">
        <v>19.82</v>
      </c>
      <c r="L70" s="47">
        <v>-499.167</v>
      </c>
      <c r="M70" s="47">
        <v>-488.273</v>
      </c>
      <c r="N70" s="47">
        <v>118.6</v>
      </c>
      <c r="O70" s="73">
        <f t="shared" si="6"/>
        <v>389.10288</v>
      </c>
      <c r="P70" s="48">
        <f t="shared" si="4"/>
        <v>-2201.1330000000003</v>
      </c>
      <c r="Q70" s="100">
        <f t="shared" si="5"/>
        <v>488.273</v>
      </c>
      <c r="S70" s="10"/>
    </row>
    <row r="71" spans="1:19" s="7" customFormat="1" ht="15.75" customHeight="1">
      <c r="A71" s="98">
        <v>72</v>
      </c>
      <c r="B71" s="36" t="s">
        <v>124</v>
      </c>
      <c r="C71" s="36" t="s">
        <v>125</v>
      </c>
      <c r="D71" s="29" t="s">
        <v>8</v>
      </c>
      <c r="E71" s="39">
        <v>48</v>
      </c>
      <c r="F71" s="30">
        <v>31</v>
      </c>
      <c r="G71" s="75">
        <v>42.461</v>
      </c>
      <c r="H71" s="68" t="s">
        <v>355</v>
      </c>
      <c r="I71" s="30">
        <v>4</v>
      </c>
      <c r="J71" s="30">
        <v>8</v>
      </c>
      <c r="K71" s="75">
        <v>20.257</v>
      </c>
      <c r="L71" s="47">
        <v>-500.25</v>
      </c>
      <c r="M71" s="47">
        <v>-460.667</v>
      </c>
      <c r="N71" s="47">
        <v>118.6</v>
      </c>
      <c r="O71" s="73">
        <f t="shared" si="6"/>
        <v>389.10288</v>
      </c>
      <c r="P71" s="48">
        <f t="shared" si="4"/>
        <v>-2200.05</v>
      </c>
      <c r="Q71" s="100">
        <f t="shared" si="5"/>
        <v>460.667</v>
      </c>
      <c r="S71" s="10"/>
    </row>
    <row r="72" spans="1:19" s="7" customFormat="1" ht="15.75" customHeight="1">
      <c r="A72" s="98">
        <v>73</v>
      </c>
      <c r="B72" s="36" t="s">
        <v>56</v>
      </c>
      <c r="C72" s="36" t="s">
        <v>126</v>
      </c>
      <c r="D72" s="29" t="s">
        <v>8</v>
      </c>
      <c r="E72" s="39">
        <v>48</v>
      </c>
      <c r="F72" s="30">
        <v>26</v>
      </c>
      <c r="G72" s="75">
        <v>58.567</v>
      </c>
      <c r="H72" s="68" t="s">
        <v>355</v>
      </c>
      <c r="I72" s="30">
        <v>4</v>
      </c>
      <c r="J72" s="30">
        <v>6</v>
      </c>
      <c r="K72" s="75">
        <v>13.284</v>
      </c>
      <c r="L72" s="47">
        <v>-519.249</v>
      </c>
      <c r="M72" s="47">
        <v>-9609.144</v>
      </c>
      <c r="N72" s="47">
        <v>228</v>
      </c>
      <c r="O72" s="73">
        <f t="shared" si="6"/>
        <v>748.0224000000001</v>
      </c>
      <c r="P72" s="48">
        <f t="shared" si="4"/>
        <v>-2181.0510000000004</v>
      </c>
      <c r="Q72" s="100">
        <f t="shared" si="5"/>
        <v>9609.144</v>
      </c>
      <c r="S72" s="10"/>
    </row>
    <row r="73" spans="1:19" s="7" customFormat="1" ht="15.75" customHeight="1">
      <c r="A73" s="98">
        <v>74</v>
      </c>
      <c r="B73" s="36" t="s">
        <v>127</v>
      </c>
      <c r="C73" s="36" t="s">
        <v>128</v>
      </c>
      <c r="D73" s="29" t="s">
        <v>8</v>
      </c>
      <c r="E73" s="39">
        <v>48</v>
      </c>
      <c r="F73" s="30">
        <v>31</v>
      </c>
      <c r="G73" s="75">
        <v>38.671</v>
      </c>
      <c r="H73" s="68" t="s">
        <v>355</v>
      </c>
      <c r="I73" s="30">
        <v>4</v>
      </c>
      <c r="J73" s="30">
        <v>8</v>
      </c>
      <c r="K73" s="75">
        <v>19.602</v>
      </c>
      <c r="L73" s="47">
        <v>-520.998</v>
      </c>
      <c r="M73" s="47">
        <v>-576.665</v>
      </c>
      <c r="N73" s="47">
        <v>125.5</v>
      </c>
      <c r="O73" s="73">
        <f t="shared" si="6"/>
        <v>411.7404</v>
      </c>
      <c r="P73" s="48">
        <f t="shared" si="4"/>
        <v>-2179.302</v>
      </c>
      <c r="Q73" s="100">
        <f t="shared" si="5"/>
        <v>576.665</v>
      </c>
      <c r="S73" s="10"/>
    </row>
    <row r="74" spans="1:19" s="7" customFormat="1" ht="15.75" customHeight="1">
      <c r="A74" s="98">
        <v>75</v>
      </c>
      <c r="B74" s="36" t="s">
        <v>129</v>
      </c>
      <c r="C74" s="36" t="s">
        <v>130</v>
      </c>
      <c r="D74" s="29" t="s">
        <v>8</v>
      </c>
      <c r="E74" s="39">
        <v>48</v>
      </c>
      <c r="F74" s="30">
        <v>31</v>
      </c>
      <c r="G74" s="75">
        <v>37.153</v>
      </c>
      <c r="H74" s="68" t="s">
        <v>355</v>
      </c>
      <c r="I74" s="30">
        <v>4</v>
      </c>
      <c r="J74" s="30">
        <v>8</v>
      </c>
      <c r="K74" s="75">
        <v>18.919</v>
      </c>
      <c r="L74" s="47">
        <v>-521.041</v>
      </c>
      <c r="M74" s="47">
        <v>-625.603</v>
      </c>
      <c r="N74" s="47">
        <v>125.5</v>
      </c>
      <c r="O74" s="73">
        <f t="shared" si="6"/>
        <v>411.7404</v>
      </c>
      <c r="P74" s="48">
        <f t="shared" si="4"/>
        <v>-2179.259</v>
      </c>
      <c r="Q74" s="100">
        <f t="shared" si="5"/>
        <v>625.603</v>
      </c>
      <c r="S74" s="10"/>
    </row>
    <row r="75" spans="1:19" s="7" customFormat="1" ht="15.75" customHeight="1">
      <c r="A75" s="98">
        <v>76</v>
      </c>
      <c r="B75" s="36" t="s">
        <v>131</v>
      </c>
      <c r="C75" s="36" t="s">
        <v>132</v>
      </c>
      <c r="D75" s="29" t="s">
        <v>8</v>
      </c>
      <c r="E75" s="39">
        <v>48</v>
      </c>
      <c r="F75" s="30">
        <v>31</v>
      </c>
      <c r="G75" s="75">
        <v>37.444</v>
      </c>
      <c r="H75" s="68" t="s">
        <v>355</v>
      </c>
      <c r="I75" s="30">
        <v>4</v>
      </c>
      <c r="J75" s="30">
        <v>8</v>
      </c>
      <c r="K75" s="75">
        <v>21.272</v>
      </c>
      <c r="L75" s="47">
        <v>-564.703</v>
      </c>
      <c r="M75" s="47">
        <v>-603.129</v>
      </c>
      <c r="N75" s="47">
        <v>126.5</v>
      </c>
      <c r="O75" s="73">
        <f t="shared" si="6"/>
        <v>415.0212</v>
      </c>
      <c r="P75" s="48">
        <f t="shared" si="4"/>
        <v>-2135.597</v>
      </c>
      <c r="Q75" s="100">
        <f t="shared" si="5"/>
        <v>603.129</v>
      </c>
      <c r="S75" s="10"/>
    </row>
    <row r="76" spans="1:19" s="7" customFormat="1" ht="15.75" customHeight="1">
      <c r="A76" s="98">
        <v>77</v>
      </c>
      <c r="B76" s="36" t="s">
        <v>133</v>
      </c>
      <c r="C76" s="36" t="s">
        <v>134</v>
      </c>
      <c r="D76" s="29" t="s">
        <v>8</v>
      </c>
      <c r="E76" s="39">
        <v>48</v>
      </c>
      <c r="F76" s="30">
        <v>31</v>
      </c>
      <c r="G76" s="75">
        <v>38.726</v>
      </c>
      <c r="H76" s="68" t="s">
        <v>355</v>
      </c>
      <c r="I76" s="30">
        <v>4</v>
      </c>
      <c r="J76" s="30">
        <v>8</v>
      </c>
      <c r="K76" s="75">
        <v>21.859</v>
      </c>
      <c r="L76" s="47">
        <v>-564.867</v>
      </c>
      <c r="M76" s="47">
        <v>-561.738</v>
      </c>
      <c r="N76" s="47">
        <v>126.5</v>
      </c>
      <c r="O76" s="73">
        <f t="shared" si="6"/>
        <v>415.0212</v>
      </c>
      <c r="P76" s="48">
        <f t="shared" si="4"/>
        <v>-2135.433</v>
      </c>
      <c r="Q76" s="100">
        <f t="shared" si="5"/>
        <v>561.738</v>
      </c>
      <c r="S76" s="10"/>
    </row>
    <row r="77" spans="1:19" s="7" customFormat="1" ht="15.75" customHeight="1">
      <c r="A77" s="98">
        <v>78</v>
      </c>
      <c r="B77" s="36" t="s">
        <v>135</v>
      </c>
      <c r="C77" s="36" t="s">
        <v>136</v>
      </c>
      <c r="D77" s="29" t="s">
        <v>8</v>
      </c>
      <c r="E77" s="39">
        <v>48</v>
      </c>
      <c r="F77" s="30">
        <v>31</v>
      </c>
      <c r="G77" s="75">
        <v>40.874</v>
      </c>
      <c r="H77" s="68" t="s">
        <v>355</v>
      </c>
      <c r="I77" s="30">
        <v>4</v>
      </c>
      <c r="J77" s="30">
        <v>8</v>
      </c>
      <c r="K77" s="75">
        <v>23.51</v>
      </c>
      <c r="L77" s="47">
        <v>-578.258</v>
      </c>
      <c r="M77" s="47">
        <v>-488.456</v>
      </c>
      <c r="N77" s="47">
        <v>118.6</v>
      </c>
      <c r="O77" s="73">
        <f t="shared" si="6"/>
        <v>389.10288</v>
      </c>
      <c r="P77" s="48">
        <f t="shared" si="4"/>
        <v>-2122.0420000000004</v>
      </c>
      <c r="Q77" s="100">
        <f t="shared" si="5"/>
        <v>488.456</v>
      </c>
      <c r="S77" s="10"/>
    </row>
    <row r="78" spans="1:19" s="7" customFormat="1" ht="15.75" customHeight="1">
      <c r="A78" s="98">
        <v>79</v>
      </c>
      <c r="B78" s="36" t="s">
        <v>137</v>
      </c>
      <c r="C78" s="36" t="s">
        <v>138</v>
      </c>
      <c r="D78" s="29" t="s">
        <v>8</v>
      </c>
      <c r="E78" s="39">
        <v>48</v>
      </c>
      <c r="F78" s="30">
        <v>31</v>
      </c>
      <c r="G78" s="75">
        <v>41.718</v>
      </c>
      <c r="H78" s="68" t="s">
        <v>355</v>
      </c>
      <c r="I78" s="30">
        <v>4</v>
      </c>
      <c r="J78" s="30">
        <v>8</v>
      </c>
      <c r="K78" s="75">
        <v>23.949</v>
      </c>
      <c r="L78" s="47">
        <v>-579.398</v>
      </c>
      <c r="M78" s="47">
        <v>-460.897</v>
      </c>
      <c r="N78" s="47">
        <v>118.6</v>
      </c>
      <c r="O78" s="73">
        <f t="shared" si="6"/>
        <v>389.10288</v>
      </c>
      <c r="P78" s="48">
        <f t="shared" si="4"/>
        <v>-2120.902</v>
      </c>
      <c r="Q78" s="100">
        <f t="shared" si="5"/>
        <v>460.897</v>
      </c>
      <c r="S78" s="10"/>
    </row>
    <row r="79" spans="1:19" s="7" customFormat="1" ht="15.75" customHeight="1">
      <c r="A79" s="98">
        <v>80</v>
      </c>
      <c r="B79" s="36" t="s">
        <v>95</v>
      </c>
      <c r="C79" s="36" t="s">
        <v>139</v>
      </c>
      <c r="D79" s="29" t="s">
        <v>8</v>
      </c>
      <c r="E79" s="39">
        <v>48</v>
      </c>
      <c r="F79" s="30">
        <v>31</v>
      </c>
      <c r="G79" s="75">
        <v>42.913</v>
      </c>
      <c r="H79" s="68" t="s">
        <v>355</v>
      </c>
      <c r="I79" s="30">
        <v>4</v>
      </c>
      <c r="J79" s="30">
        <v>8</v>
      </c>
      <c r="K79" s="75">
        <v>24.739</v>
      </c>
      <c r="L79" s="47">
        <v>-584.322</v>
      </c>
      <c r="M79" s="47">
        <v>-420.885</v>
      </c>
      <c r="N79" s="47">
        <v>114.1</v>
      </c>
      <c r="O79" s="73">
        <f t="shared" si="6"/>
        <v>374.33928</v>
      </c>
      <c r="P79" s="48">
        <f t="shared" si="4"/>
        <v>-2115.978</v>
      </c>
      <c r="Q79" s="100">
        <f t="shared" si="5"/>
        <v>420.885</v>
      </c>
      <c r="S79" s="10"/>
    </row>
    <row r="80" spans="1:19" s="7" customFormat="1" ht="15.75" customHeight="1">
      <c r="A80" s="98">
        <v>81</v>
      </c>
      <c r="B80" s="36" t="s">
        <v>95</v>
      </c>
      <c r="C80" s="36" t="s">
        <v>140</v>
      </c>
      <c r="D80" s="29" t="s">
        <v>8</v>
      </c>
      <c r="E80" s="39">
        <v>48</v>
      </c>
      <c r="F80" s="30">
        <v>31</v>
      </c>
      <c r="G80" s="75">
        <v>43.77</v>
      </c>
      <c r="H80" s="68" t="s">
        <v>355</v>
      </c>
      <c r="I80" s="30">
        <v>4</v>
      </c>
      <c r="J80" s="30">
        <v>8</v>
      </c>
      <c r="K80" s="75">
        <v>25.131</v>
      </c>
      <c r="L80" s="47">
        <v>-584.423</v>
      </c>
      <c r="M80" s="47">
        <v>-393.218</v>
      </c>
      <c r="N80" s="47">
        <v>113.8</v>
      </c>
      <c r="O80" s="73">
        <f t="shared" si="6"/>
        <v>373.35504000000003</v>
      </c>
      <c r="P80" s="48">
        <f t="shared" si="4"/>
        <v>-2115.8770000000004</v>
      </c>
      <c r="Q80" s="100">
        <f t="shared" si="5"/>
        <v>393.218</v>
      </c>
      <c r="S80" s="10"/>
    </row>
    <row r="81" spans="1:19" s="7" customFormat="1" ht="15.75" customHeight="1">
      <c r="A81" s="98">
        <v>82</v>
      </c>
      <c r="B81" s="36" t="s">
        <v>141</v>
      </c>
      <c r="C81" s="36" t="s">
        <v>142</v>
      </c>
      <c r="D81" s="29" t="s">
        <v>8</v>
      </c>
      <c r="E81" s="39">
        <v>48</v>
      </c>
      <c r="F81" s="30">
        <v>31</v>
      </c>
      <c r="G81" s="75">
        <v>41.185</v>
      </c>
      <c r="H81" s="68" t="s">
        <v>355</v>
      </c>
      <c r="I81" s="30">
        <v>4</v>
      </c>
      <c r="J81" s="30">
        <v>8</v>
      </c>
      <c r="K81" s="75">
        <v>24.382</v>
      </c>
      <c r="L81" s="47">
        <v>-592.636</v>
      </c>
      <c r="M81" s="47">
        <v>-474.116</v>
      </c>
      <c r="N81" s="47">
        <v>118.6</v>
      </c>
      <c r="O81" s="73">
        <f t="shared" si="6"/>
        <v>389.10288</v>
      </c>
      <c r="P81" s="48">
        <f t="shared" si="4"/>
        <v>-2107.664</v>
      </c>
      <c r="Q81" s="100">
        <f t="shared" si="5"/>
        <v>474.116</v>
      </c>
      <c r="S81" s="10"/>
    </row>
    <row r="82" spans="1:19" s="7" customFormat="1" ht="15.75" customHeight="1">
      <c r="A82" s="98">
        <v>83</v>
      </c>
      <c r="B82" s="36" t="s">
        <v>120</v>
      </c>
      <c r="C82" s="36" t="s">
        <v>143</v>
      </c>
      <c r="D82" s="29" t="s">
        <v>8</v>
      </c>
      <c r="E82" s="39">
        <v>48</v>
      </c>
      <c r="F82" s="30">
        <v>31</v>
      </c>
      <c r="G82" s="75">
        <v>40.904</v>
      </c>
      <c r="H82" s="68" t="s">
        <v>355</v>
      </c>
      <c r="I82" s="30">
        <v>4</v>
      </c>
      <c r="J82" s="30">
        <v>8</v>
      </c>
      <c r="K82" s="75">
        <v>25.781</v>
      </c>
      <c r="L82" s="47">
        <v>-622.623</v>
      </c>
      <c r="M82" s="47">
        <v>-474.186</v>
      </c>
      <c r="N82" s="47">
        <v>119.4</v>
      </c>
      <c r="O82" s="73">
        <f t="shared" si="6"/>
        <v>391.72752</v>
      </c>
      <c r="P82" s="48">
        <f t="shared" si="4"/>
        <v>-2077.677</v>
      </c>
      <c r="Q82" s="100">
        <f t="shared" si="5"/>
        <v>474.186</v>
      </c>
      <c r="S82" s="10"/>
    </row>
    <row r="83" spans="1:19" s="7" customFormat="1" ht="15.75" customHeight="1">
      <c r="A83" s="98">
        <v>84</v>
      </c>
      <c r="B83" s="36" t="s">
        <v>95</v>
      </c>
      <c r="C83" s="36" t="s">
        <v>144</v>
      </c>
      <c r="D83" s="29" t="s">
        <v>8</v>
      </c>
      <c r="E83" s="39">
        <v>48</v>
      </c>
      <c r="F83" s="30">
        <v>31</v>
      </c>
      <c r="G83" s="75">
        <v>43.341</v>
      </c>
      <c r="H83" s="68" t="s">
        <v>355</v>
      </c>
      <c r="I83" s="30">
        <v>4</v>
      </c>
      <c r="J83" s="30">
        <v>8</v>
      </c>
      <c r="K83" s="75">
        <v>27.303</v>
      </c>
      <c r="L83" s="47">
        <v>-630.914</v>
      </c>
      <c r="M83" s="47">
        <v>-393.113</v>
      </c>
      <c r="N83" s="47">
        <v>114.1</v>
      </c>
      <c r="O83" s="73">
        <f t="shared" si="6"/>
        <v>374.33928</v>
      </c>
      <c r="P83" s="48">
        <f t="shared" si="4"/>
        <v>-2069.3860000000004</v>
      </c>
      <c r="Q83" s="100">
        <f t="shared" si="5"/>
        <v>393.113</v>
      </c>
      <c r="S83" s="10"/>
    </row>
    <row r="84" spans="1:19" s="7" customFormat="1" ht="15.75" customHeight="1">
      <c r="A84" s="98">
        <v>85</v>
      </c>
      <c r="B84" s="36" t="s">
        <v>95</v>
      </c>
      <c r="C84" s="36" t="s">
        <v>145</v>
      </c>
      <c r="D84" s="29" t="s">
        <v>8</v>
      </c>
      <c r="E84" s="39">
        <v>48</v>
      </c>
      <c r="F84" s="30">
        <v>31</v>
      </c>
      <c r="G84" s="75">
        <v>42.493</v>
      </c>
      <c r="H84" s="68" t="s">
        <v>355</v>
      </c>
      <c r="I84" s="30">
        <v>4</v>
      </c>
      <c r="J84" s="30">
        <v>8</v>
      </c>
      <c r="K84" s="75">
        <v>26.923</v>
      </c>
      <c r="L84" s="47">
        <v>-630.969</v>
      </c>
      <c r="M84" s="47">
        <v>-420.442</v>
      </c>
      <c r="N84" s="47">
        <v>114.3</v>
      </c>
      <c r="O84" s="73">
        <f t="shared" si="6"/>
        <v>374.99544000000003</v>
      </c>
      <c r="P84" s="48">
        <f t="shared" si="4"/>
        <v>-2069.331</v>
      </c>
      <c r="Q84" s="100">
        <f t="shared" si="5"/>
        <v>420.442</v>
      </c>
      <c r="S84" s="10"/>
    </row>
    <row r="85" spans="1:19" s="7" customFormat="1" ht="15.75" customHeight="1">
      <c r="A85" s="98">
        <v>86</v>
      </c>
      <c r="B85" s="36" t="s">
        <v>124</v>
      </c>
      <c r="C85" s="36" t="s">
        <v>146</v>
      </c>
      <c r="D85" s="29" t="s">
        <v>8</v>
      </c>
      <c r="E85" s="39">
        <v>48</v>
      </c>
      <c r="F85" s="30">
        <v>31</v>
      </c>
      <c r="G85" s="75">
        <v>41.191</v>
      </c>
      <c r="H85" s="68" t="s">
        <v>355</v>
      </c>
      <c r="I85" s="30">
        <v>4</v>
      </c>
      <c r="J85" s="30">
        <v>8</v>
      </c>
      <c r="K85" s="75">
        <v>26.584</v>
      </c>
      <c r="L85" s="47">
        <v>-635.857</v>
      </c>
      <c r="M85" s="47">
        <v>-460.963</v>
      </c>
      <c r="N85" s="47">
        <v>119.4</v>
      </c>
      <c r="O85" s="73">
        <f t="shared" si="6"/>
        <v>391.72752</v>
      </c>
      <c r="P85" s="48">
        <f t="shared" si="4"/>
        <v>-2064.443</v>
      </c>
      <c r="Q85" s="100">
        <f t="shared" si="5"/>
        <v>460.963</v>
      </c>
      <c r="S85" s="10"/>
    </row>
    <row r="86" spans="1:19" s="7" customFormat="1" ht="15.75" customHeight="1">
      <c r="A86" s="98">
        <v>87</v>
      </c>
      <c r="B86" s="36" t="s">
        <v>122</v>
      </c>
      <c r="C86" s="36" t="s">
        <v>147</v>
      </c>
      <c r="D86" s="29" t="s">
        <v>8</v>
      </c>
      <c r="E86" s="39">
        <v>48</v>
      </c>
      <c r="F86" s="30">
        <v>31</v>
      </c>
      <c r="G86" s="75">
        <v>40.325</v>
      </c>
      <c r="H86" s="68" t="s">
        <v>355</v>
      </c>
      <c r="I86" s="30">
        <v>4</v>
      </c>
      <c r="J86" s="30">
        <v>8</v>
      </c>
      <c r="K86" s="75">
        <v>26.248</v>
      </c>
      <c r="L86" s="47">
        <v>-636.937</v>
      </c>
      <c r="M86" s="47">
        <v>-488.566</v>
      </c>
      <c r="N86" s="47">
        <v>119.4</v>
      </c>
      <c r="O86" s="73">
        <f t="shared" si="6"/>
        <v>391.72752</v>
      </c>
      <c r="P86" s="48">
        <f t="shared" si="4"/>
        <v>-2063.3630000000003</v>
      </c>
      <c r="Q86" s="100">
        <f t="shared" si="5"/>
        <v>488.566</v>
      </c>
      <c r="S86" s="10"/>
    </row>
    <row r="87" spans="1:19" s="7" customFormat="1" ht="15.75" customHeight="1">
      <c r="A87" s="98">
        <v>88</v>
      </c>
      <c r="B87" s="36" t="s">
        <v>137</v>
      </c>
      <c r="C87" s="36" t="s">
        <v>148</v>
      </c>
      <c r="D87" s="29" t="s">
        <v>8</v>
      </c>
      <c r="E87" s="39">
        <v>48</v>
      </c>
      <c r="F87" s="30">
        <v>31</v>
      </c>
      <c r="G87" s="75">
        <v>40.451</v>
      </c>
      <c r="H87" s="68" t="s">
        <v>355</v>
      </c>
      <c r="I87" s="30">
        <v>4</v>
      </c>
      <c r="J87" s="30">
        <v>8</v>
      </c>
      <c r="K87" s="75">
        <v>30.287</v>
      </c>
      <c r="L87" s="47">
        <v>-715.195</v>
      </c>
      <c r="M87" s="47">
        <v>-461.037</v>
      </c>
      <c r="N87" s="47">
        <v>119.4</v>
      </c>
      <c r="O87" s="73">
        <f t="shared" si="6"/>
        <v>391.72752</v>
      </c>
      <c r="P87" s="48">
        <f t="shared" si="4"/>
        <v>-1985.105</v>
      </c>
      <c r="Q87" s="100">
        <f t="shared" si="5"/>
        <v>461.037</v>
      </c>
      <c r="S87" s="10"/>
    </row>
    <row r="88" spans="1:19" s="7" customFormat="1" ht="15.75" customHeight="1">
      <c r="A88" s="98">
        <v>89</v>
      </c>
      <c r="B88" s="36" t="s">
        <v>135</v>
      </c>
      <c r="C88" s="36" t="s">
        <v>149</v>
      </c>
      <c r="D88" s="29" t="s">
        <v>8</v>
      </c>
      <c r="E88" s="39">
        <v>48</v>
      </c>
      <c r="F88" s="30">
        <v>31</v>
      </c>
      <c r="G88" s="75">
        <v>39.584</v>
      </c>
      <c r="H88" s="68" t="s">
        <v>355</v>
      </c>
      <c r="I88" s="30">
        <v>4</v>
      </c>
      <c r="J88" s="30">
        <v>8</v>
      </c>
      <c r="K88" s="75">
        <v>29.95</v>
      </c>
      <c r="L88" s="47">
        <v>-716.265</v>
      </c>
      <c r="M88" s="47">
        <v>-488.675</v>
      </c>
      <c r="N88" s="47">
        <v>119.4</v>
      </c>
      <c r="O88" s="73">
        <f t="shared" si="6"/>
        <v>391.72752</v>
      </c>
      <c r="P88" s="48">
        <f t="shared" si="4"/>
        <v>-1984.0350000000003</v>
      </c>
      <c r="Q88" s="100">
        <f t="shared" si="5"/>
        <v>488.675</v>
      </c>
      <c r="S88" s="10"/>
    </row>
    <row r="89" spans="1:19" s="7" customFormat="1" ht="15.75" customHeight="1">
      <c r="A89" s="98">
        <v>90</v>
      </c>
      <c r="B89" s="36" t="s">
        <v>150</v>
      </c>
      <c r="C89" s="36" t="s">
        <v>151</v>
      </c>
      <c r="D89" s="29" t="s">
        <v>8</v>
      </c>
      <c r="E89" s="39">
        <v>48</v>
      </c>
      <c r="F89" s="30">
        <v>31</v>
      </c>
      <c r="G89" s="75">
        <v>37.278</v>
      </c>
      <c r="H89" s="68" t="s">
        <v>355</v>
      </c>
      <c r="I89" s="30">
        <v>4</v>
      </c>
      <c r="J89" s="30">
        <v>8</v>
      </c>
      <c r="K89" s="75">
        <v>29.136</v>
      </c>
      <c r="L89" s="47">
        <v>-720.726</v>
      </c>
      <c r="M89" s="47">
        <v>-561.701</v>
      </c>
      <c r="N89" s="47">
        <v>126.5</v>
      </c>
      <c r="O89" s="73">
        <f t="shared" si="6"/>
        <v>415.0212</v>
      </c>
      <c r="P89" s="48">
        <f t="shared" si="4"/>
        <v>-1979.574</v>
      </c>
      <c r="Q89" s="100">
        <f t="shared" si="5"/>
        <v>561.701</v>
      </c>
      <c r="S89" s="10"/>
    </row>
    <row r="90" spans="1:19" s="7" customFormat="1" ht="15.75" customHeight="1">
      <c r="A90" s="98">
        <v>91</v>
      </c>
      <c r="B90" s="36" t="s">
        <v>152</v>
      </c>
      <c r="C90" s="36" t="s">
        <v>153</v>
      </c>
      <c r="D90" s="29" t="s">
        <v>8</v>
      </c>
      <c r="E90" s="39">
        <v>48</v>
      </c>
      <c r="F90" s="30">
        <v>31</v>
      </c>
      <c r="G90" s="75">
        <v>35.984</v>
      </c>
      <c r="H90" s="68" t="s">
        <v>355</v>
      </c>
      <c r="I90" s="30">
        <v>4</v>
      </c>
      <c r="J90" s="30">
        <v>8</v>
      </c>
      <c r="K90" s="75">
        <v>28.58</v>
      </c>
      <c r="L90" s="47">
        <v>-721.279</v>
      </c>
      <c r="M90" s="47">
        <v>-603.264</v>
      </c>
      <c r="N90" s="47">
        <v>126.5</v>
      </c>
      <c r="O90" s="73">
        <f t="shared" si="6"/>
        <v>415.0212</v>
      </c>
      <c r="P90" s="48">
        <f t="shared" si="4"/>
        <v>-1979.0210000000002</v>
      </c>
      <c r="Q90" s="100">
        <f t="shared" si="5"/>
        <v>603.264</v>
      </c>
      <c r="S90" s="10"/>
    </row>
    <row r="91" spans="1:19" s="7" customFormat="1" ht="15.75" customHeight="1">
      <c r="A91" s="98">
        <v>92</v>
      </c>
      <c r="B91" s="36" t="s">
        <v>141</v>
      </c>
      <c r="C91" s="36" t="s">
        <v>154</v>
      </c>
      <c r="D91" s="29" t="s">
        <v>8</v>
      </c>
      <c r="E91" s="39">
        <v>48</v>
      </c>
      <c r="F91" s="30">
        <v>31</v>
      </c>
      <c r="G91" s="75">
        <v>39.871</v>
      </c>
      <c r="H91" s="68" t="s">
        <v>355</v>
      </c>
      <c r="I91" s="30">
        <v>4</v>
      </c>
      <c r="J91" s="30">
        <v>8</v>
      </c>
      <c r="K91" s="75">
        <v>30.755</v>
      </c>
      <c r="L91" s="47">
        <v>-729.539</v>
      </c>
      <c r="M91" s="47">
        <v>-475.44</v>
      </c>
      <c r="N91" s="47">
        <v>119.4</v>
      </c>
      <c r="O91" s="73">
        <f t="shared" si="6"/>
        <v>391.72752</v>
      </c>
      <c r="P91" s="48">
        <f t="shared" si="4"/>
        <v>-1970.7610000000002</v>
      </c>
      <c r="Q91" s="100">
        <f t="shared" si="5"/>
        <v>475.44</v>
      </c>
      <c r="S91" s="10"/>
    </row>
    <row r="92" spans="1:19" s="7" customFormat="1" ht="15.75" customHeight="1">
      <c r="A92" s="98">
        <v>93</v>
      </c>
      <c r="B92" s="36" t="s">
        <v>155</v>
      </c>
      <c r="C92" s="36" t="s">
        <v>156</v>
      </c>
      <c r="D92" s="29" t="s">
        <v>8</v>
      </c>
      <c r="E92" s="39">
        <v>48</v>
      </c>
      <c r="F92" s="30">
        <v>31</v>
      </c>
      <c r="G92" s="75">
        <v>35.527</v>
      </c>
      <c r="H92" s="68" t="s">
        <v>355</v>
      </c>
      <c r="I92" s="30">
        <v>4</v>
      </c>
      <c r="J92" s="30">
        <v>8</v>
      </c>
      <c r="K92" s="75">
        <v>29.279</v>
      </c>
      <c r="L92" s="47">
        <v>-739.071</v>
      </c>
      <c r="M92" s="47">
        <v>-612.666</v>
      </c>
      <c r="N92" s="47">
        <v>129</v>
      </c>
      <c r="O92" s="73">
        <f t="shared" si="6"/>
        <v>423.2232</v>
      </c>
      <c r="P92" s="48">
        <f t="shared" si="4"/>
        <v>-1961.2290000000003</v>
      </c>
      <c r="Q92" s="100">
        <f t="shared" si="5"/>
        <v>612.666</v>
      </c>
      <c r="S92" s="10"/>
    </row>
    <row r="93" spans="1:19" s="7" customFormat="1" ht="15.75" customHeight="1">
      <c r="A93" s="98">
        <v>94</v>
      </c>
      <c r="B93" s="36" t="s">
        <v>157</v>
      </c>
      <c r="C93" s="36" t="s">
        <v>158</v>
      </c>
      <c r="D93" s="29" t="s">
        <v>8</v>
      </c>
      <c r="E93" s="39">
        <v>48</v>
      </c>
      <c r="F93" s="30">
        <v>31</v>
      </c>
      <c r="G93" s="75">
        <v>37.097</v>
      </c>
      <c r="H93" s="68" t="s">
        <v>355</v>
      </c>
      <c r="I93" s="30">
        <v>4</v>
      </c>
      <c r="J93" s="30">
        <v>8</v>
      </c>
      <c r="K93" s="75">
        <v>29.996</v>
      </c>
      <c r="L93" s="47">
        <v>-739.233</v>
      </c>
      <c r="M93" s="47">
        <v>-561.988</v>
      </c>
      <c r="N93" s="47">
        <v>129</v>
      </c>
      <c r="O93" s="73">
        <f t="shared" si="6"/>
        <v>423.2232</v>
      </c>
      <c r="P93" s="48">
        <f t="shared" si="4"/>
        <v>-1961.0670000000002</v>
      </c>
      <c r="Q93" s="100">
        <f t="shared" si="5"/>
        <v>561.988</v>
      </c>
      <c r="S93" s="10"/>
    </row>
    <row r="94" spans="1:19" s="7" customFormat="1" ht="15.75" customHeight="1">
      <c r="A94" s="98">
        <v>95</v>
      </c>
      <c r="B94" s="36" t="s">
        <v>159</v>
      </c>
      <c r="C94" s="36" t="s">
        <v>160</v>
      </c>
      <c r="D94" s="29" t="s">
        <v>8</v>
      </c>
      <c r="E94" s="39">
        <v>48</v>
      </c>
      <c r="F94" s="30">
        <v>31</v>
      </c>
      <c r="G94" s="75">
        <v>36.82</v>
      </c>
      <c r="H94" s="68" t="s">
        <v>355</v>
      </c>
      <c r="I94" s="30">
        <v>4</v>
      </c>
      <c r="J94" s="30">
        <v>8</v>
      </c>
      <c r="K94" s="75">
        <v>31.398</v>
      </c>
      <c r="L94" s="47">
        <v>-769.244</v>
      </c>
      <c r="M94" s="47">
        <v>-561.922</v>
      </c>
      <c r="N94" s="47">
        <v>129</v>
      </c>
      <c r="O94" s="73">
        <f t="shared" si="6"/>
        <v>423.2232</v>
      </c>
      <c r="P94" s="48">
        <f t="shared" si="4"/>
        <v>-1931.056</v>
      </c>
      <c r="Q94" s="100">
        <f t="shared" si="5"/>
        <v>561.922</v>
      </c>
      <c r="S94" s="10"/>
    </row>
    <row r="95" spans="1:19" s="7" customFormat="1" ht="15.75" customHeight="1">
      <c r="A95" s="98">
        <v>96</v>
      </c>
      <c r="B95" s="36" t="s">
        <v>161</v>
      </c>
      <c r="C95" s="36" t="s">
        <v>162</v>
      </c>
      <c r="D95" s="29" t="s">
        <v>8</v>
      </c>
      <c r="E95" s="39">
        <v>48</v>
      </c>
      <c r="F95" s="30">
        <v>31</v>
      </c>
      <c r="G95" s="75">
        <v>35.237</v>
      </c>
      <c r="H95" s="68" t="s">
        <v>355</v>
      </c>
      <c r="I95" s="30">
        <v>4</v>
      </c>
      <c r="J95" s="30">
        <v>8</v>
      </c>
      <c r="K95" s="75">
        <v>30.725</v>
      </c>
      <c r="L95" s="47">
        <v>-770.062</v>
      </c>
      <c r="M95" s="47">
        <v>-612.725</v>
      </c>
      <c r="N95" s="47">
        <v>129</v>
      </c>
      <c r="O95" s="73">
        <f t="shared" si="6"/>
        <v>423.2232</v>
      </c>
      <c r="P95" s="48">
        <f t="shared" si="4"/>
        <v>-1930.2380000000003</v>
      </c>
      <c r="Q95" s="100">
        <f t="shared" si="5"/>
        <v>612.725</v>
      </c>
      <c r="S95" s="10"/>
    </row>
    <row r="96" spans="1:19" s="7" customFormat="1" ht="15.75" customHeight="1">
      <c r="A96" s="98">
        <v>97</v>
      </c>
      <c r="B96" s="36" t="s">
        <v>163</v>
      </c>
      <c r="C96" s="36" t="s">
        <v>164</v>
      </c>
      <c r="D96" s="29" t="s">
        <v>8</v>
      </c>
      <c r="E96" s="39">
        <v>48</v>
      </c>
      <c r="F96" s="30">
        <v>31</v>
      </c>
      <c r="G96" s="75">
        <v>36.652</v>
      </c>
      <c r="H96" s="68" t="s">
        <v>355</v>
      </c>
      <c r="I96" s="30">
        <v>4</v>
      </c>
      <c r="J96" s="30">
        <v>8</v>
      </c>
      <c r="K96" s="75">
        <v>32.271</v>
      </c>
      <c r="L96" s="47">
        <v>-787.891</v>
      </c>
      <c r="M96" s="47">
        <v>-561.748</v>
      </c>
      <c r="N96" s="47">
        <v>127</v>
      </c>
      <c r="O96" s="73">
        <f t="shared" si="6"/>
        <v>416.6616</v>
      </c>
      <c r="P96" s="48">
        <f aca="true" t="shared" si="7" ref="P96:P127">IF(L96&lt;&gt;"",-L96-$C$2,"")</f>
        <v>-1912.409</v>
      </c>
      <c r="Q96" s="100">
        <f t="shared" si="5"/>
        <v>561.748</v>
      </c>
      <c r="S96" s="10"/>
    </row>
    <row r="97" spans="1:19" s="7" customFormat="1" ht="15.75" customHeight="1">
      <c r="A97" s="98">
        <v>98</v>
      </c>
      <c r="B97" s="36" t="s">
        <v>165</v>
      </c>
      <c r="C97" s="36" t="s">
        <v>166</v>
      </c>
      <c r="D97" s="29" t="s">
        <v>8</v>
      </c>
      <c r="E97" s="39">
        <v>48</v>
      </c>
      <c r="F97" s="30">
        <v>31</v>
      </c>
      <c r="G97" s="75">
        <v>35.361</v>
      </c>
      <c r="H97" s="68" t="s">
        <v>355</v>
      </c>
      <c r="I97" s="30">
        <v>4</v>
      </c>
      <c r="J97" s="30">
        <v>8</v>
      </c>
      <c r="K97" s="75">
        <v>31.723</v>
      </c>
      <c r="L97" s="47">
        <v>-788.575</v>
      </c>
      <c r="M97" s="47">
        <v>-603.175</v>
      </c>
      <c r="N97" s="47">
        <v>127</v>
      </c>
      <c r="O97" s="73">
        <f t="shared" si="6"/>
        <v>416.6616</v>
      </c>
      <c r="P97" s="48">
        <f t="shared" si="7"/>
        <v>-1911.7250000000001</v>
      </c>
      <c r="Q97" s="100">
        <f t="shared" si="5"/>
        <v>603.175</v>
      </c>
      <c r="S97" s="10"/>
    </row>
    <row r="98" spans="1:19" s="7" customFormat="1" ht="15.75" customHeight="1">
      <c r="A98" s="98">
        <v>99</v>
      </c>
      <c r="B98" s="36" t="s">
        <v>49</v>
      </c>
      <c r="C98" s="36" t="s">
        <v>167</v>
      </c>
      <c r="D98" s="29" t="s">
        <v>8</v>
      </c>
      <c r="E98" s="39">
        <v>48</v>
      </c>
      <c r="F98" s="30">
        <v>30</v>
      </c>
      <c r="G98" s="75">
        <v>6.652</v>
      </c>
      <c r="H98" s="68" t="s">
        <v>355</v>
      </c>
      <c r="I98" s="30">
        <v>4</v>
      </c>
      <c r="J98" s="30">
        <v>7</v>
      </c>
      <c r="K98" s="75">
        <v>58.058</v>
      </c>
      <c r="L98" s="47">
        <v>-913.66</v>
      </c>
      <c r="M98" s="47">
        <v>-3426.293</v>
      </c>
      <c r="N98" s="47">
        <v>161.1</v>
      </c>
      <c r="O98" s="73">
        <f t="shared" si="6"/>
        <v>528.53688</v>
      </c>
      <c r="P98" s="48">
        <f t="shared" si="7"/>
        <v>-1786.6400000000003</v>
      </c>
      <c r="Q98" s="100">
        <f t="shared" si="5"/>
        <v>3426.293</v>
      </c>
      <c r="S98" s="10"/>
    </row>
    <row r="99" spans="1:19" s="7" customFormat="1" ht="15.75" customHeight="1">
      <c r="A99" s="98">
        <v>100</v>
      </c>
      <c r="B99" s="36" t="s">
        <v>168</v>
      </c>
      <c r="C99" s="36" t="s">
        <v>169</v>
      </c>
      <c r="D99" s="29" t="s">
        <v>8</v>
      </c>
      <c r="E99" s="39">
        <v>48</v>
      </c>
      <c r="F99" s="30">
        <v>31</v>
      </c>
      <c r="G99" s="75">
        <v>35.179</v>
      </c>
      <c r="H99" s="68" t="s">
        <v>355</v>
      </c>
      <c r="I99" s="30">
        <v>4</v>
      </c>
      <c r="J99" s="30">
        <v>8</v>
      </c>
      <c r="K99" s="75">
        <v>39.656</v>
      </c>
      <c r="L99" s="47">
        <v>-946.096</v>
      </c>
      <c r="M99" s="47">
        <v>-561.807</v>
      </c>
      <c r="N99" s="47">
        <v>127</v>
      </c>
      <c r="O99" s="73">
        <f t="shared" si="6"/>
        <v>416.6616</v>
      </c>
      <c r="P99" s="48">
        <f t="shared" si="7"/>
        <v>-1754.2040000000002</v>
      </c>
      <c r="Q99" s="100">
        <f t="shared" si="5"/>
        <v>561.807</v>
      </c>
      <c r="S99" s="10"/>
    </row>
    <row r="100" spans="1:19" s="7" customFormat="1" ht="15.75" customHeight="1">
      <c r="A100" s="98">
        <v>101</v>
      </c>
      <c r="B100" s="36" t="s">
        <v>170</v>
      </c>
      <c r="C100" s="36" t="s">
        <v>171</v>
      </c>
      <c r="D100" s="29" t="s">
        <v>8</v>
      </c>
      <c r="E100" s="39">
        <v>48</v>
      </c>
      <c r="F100" s="30">
        <v>31</v>
      </c>
      <c r="G100" s="75">
        <v>33.896</v>
      </c>
      <c r="H100" s="68" t="s">
        <v>355</v>
      </c>
      <c r="I100" s="30">
        <v>4</v>
      </c>
      <c r="J100" s="30">
        <v>8</v>
      </c>
      <c r="K100" s="75">
        <v>39.088</v>
      </c>
      <c r="L100" s="47">
        <v>-946.317</v>
      </c>
      <c r="M100" s="47">
        <v>-603.116</v>
      </c>
      <c r="N100" s="47">
        <v>127</v>
      </c>
      <c r="O100" s="73">
        <f t="shared" si="6"/>
        <v>416.6616</v>
      </c>
      <c r="P100" s="48">
        <f t="shared" si="7"/>
        <v>-1753.9830000000002</v>
      </c>
      <c r="Q100" s="100">
        <f t="shared" si="5"/>
        <v>603.116</v>
      </c>
      <c r="S100" s="10"/>
    </row>
    <row r="101" spans="1:19" s="7" customFormat="1" ht="15.75" customHeight="1">
      <c r="A101" s="98">
        <v>102</v>
      </c>
      <c r="B101" s="36" t="s">
        <v>95</v>
      </c>
      <c r="C101" s="36" t="s">
        <v>172</v>
      </c>
      <c r="D101" s="29" t="s">
        <v>8</v>
      </c>
      <c r="E101" s="39">
        <v>48</v>
      </c>
      <c r="F101" s="30">
        <v>31</v>
      </c>
      <c r="G101" s="75">
        <v>38.983</v>
      </c>
      <c r="H101" s="68" t="s">
        <v>355</v>
      </c>
      <c r="I101" s="30">
        <v>4</v>
      </c>
      <c r="J101" s="30">
        <v>8</v>
      </c>
      <c r="K101" s="75">
        <v>44.368</v>
      </c>
      <c r="L101" s="47">
        <v>-1004.945</v>
      </c>
      <c r="M101" s="47">
        <v>-421.486</v>
      </c>
      <c r="N101" s="47">
        <v>115.4</v>
      </c>
      <c r="O101" s="73">
        <f t="shared" si="6"/>
        <v>378.60432000000003</v>
      </c>
      <c r="P101" s="48">
        <f t="shared" si="7"/>
        <v>-1695.355</v>
      </c>
      <c r="Q101" s="100">
        <f t="shared" si="5"/>
        <v>421.486</v>
      </c>
      <c r="S101" s="10"/>
    </row>
    <row r="102" spans="1:19" s="7" customFormat="1" ht="15.75" customHeight="1">
      <c r="A102" s="98">
        <v>103</v>
      </c>
      <c r="B102" s="36" t="s">
        <v>173</v>
      </c>
      <c r="C102" s="36" t="s">
        <v>174</v>
      </c>
      <c r="D102" s="29" t="s">
        <v>8</v>
      </c>
      <c r="E102" s="39">
        <v>48</v>
      </c>
      <c r="F102" s="30">
        <v>31</v>
      </c>
      <c r="G102" s="75">
        <v>54.813</v>
      </c>
      <c r="H102" s="68" t="s">
        <v>355</v>
      </c>
      <c r="I102" s="30">
        <v>4</v>
      </c>
      <c r="J102" s="30">
        <v>9</v>
      </c>
      <c r="K102" s="75">
        <v>0.625</v>
      </c>
      <c r="L102" s="47">
        <v>-1183.935</v>
      </c>
      <c r="M102" s="47">
        <v>142.696</v>
      </c>
      <c r="N102" s="47">
        <v>117.4</v>
      </c>
      <c r="O102" s="73">
        <f t="shared" si="6"/>
        <v>385.16592</v>
      </c>
      <c r="P102" s="48">
        <f t="shared" si="7"/>
        <v>-1516.3650000000002</v>
      </c>
      <c r="Q102" s="100">
        <f t="shared" si="5"/>
        <v>-142.696</v>
      </c>
      <c r="S102" s="10"/>
    </row>
    <row r="103" spans="1:19" s="7" customFormat="1" ht="15.75" customHeight="1">
      <c r="A103" s="98">
        <v>104</v>
      </c>
      <c r="B103" s="36" t="s">
        <v>175</v>
      </c>
      <c r="C103" s="36" t="s">
        <v>176</v>
      </c>
      <c r="D103" s="29" t="s">
        <v>8</v>
      </c>
      <c r="E103" s="39">
        <v>48</v>
      </c>
      <c r="F103" s="30">
        <v>31</v>
      </c>
      <c r="G103" s="75">
        <v>36.915</v>
      </c>
      <c r="H103" s="68" t="s">
        <v>355</v>
      </c>
      <c r="I103" s="30">
        <v>4</v>
      </c>
      <c r="J103" s="30">
        <v>8</v>
      </c>
      <c r="K103" s="75">
        <v>53.996</v>
      </c>
      <c r="L103" s="47">
        <v>-1212.509</v>
      </c>
      <c r="M103" s="47">
        <v>-425.922</v>
      </c>
      <c r="N103" s="47">
        <v>118.7</v>
      </c>
      <c r="O103" s="73">
        <f t="shared" si="6"/>
        <v>389.43096</v>
      </c>
      <c r="P103" s="48">
        <f t="shared" si="7"/>
        <v>-1487.7910000000002</v>
      </c>
      <c r="Q103" s="100">
        <f t="shared" si="5"/>
        <v>425.922</v>
      </c>
      <c r="S103" s="10"/>
    </row>
    <row r="104" spans="1:19" s="7" customFormat="1" ht="15.75" customHeight="1">
      <c r="A104" s="98">
        <v>105</v>
      </c>
      <c r="B104" s="36" t="s">
        <v>177</v>
      </c>
      <c r="C104" s="36" t="s">
        <v>178</v>
      </c>
      <c r="D104" s="29" t="s">
        <v>8</v>
      </c>
      <c r="E104" s="39">
        <v>48</v>
      </c>
      <c r="F104" s="30">
        <v>31</v>
      </c>
      <c r="G104" s="75">
        <v>31.987</v>
      </c>
      <c r="H104" s="68" t="s">
        <v>355</v>
      </c>
      <c r="I104" s="30">
        <v>4</v>
      </c>
      <c r="J104" s="30">
        <v>8</v>
      </c>
      <c r="K104" s="75">
        <v>52.726</v>
      </c>
      <c r="L104" s="47">
        <v>-1231.2</v>
      </c>
      <c r="M104" s="47">
        <v>-579.2</v>
      </c>
      <c r="N104" s="47">
        <v>148.3</v>
      </c>
      <c r="O104" s="73">
        <f t="shared" si="6"/>
        <v>486.54264000000006</v>
      </c>
      <c r="P104" s="48">
        <f t="shared" si="7"/>
        <v>-1469.1000000000001</v>
      </c>
      <c r="Q104" s="100">
        <f t="shared" si="5"/>
        <v>579.2</v>
      </c>
      <c r="S104" s="10"/>
    </row>
    <row r="105" spans="1:19" s="7" customFormat="1" ht="15.75" customHeight="1">
      <c r="A105" s="98">
        <v>106</v>
      </c>
      <c r="B105" s="36" t="s">
        <v>179</v>
      </c>
      <c r="C105" s="36" t="s">
        <v>180</v>
      </c>
      <c r="D105" s="29" t="s">
        <v>8</v>
      </c>
      <c r="E105" s="39">
        <v>48</v>
      </c>
      <c r="F105" s="30">
        <v>31</v>
      </c>
      <c r="G105" s="75">
        <v>32.384</v>
      </c>
      <c r="H105" s="68" t="s">
        <v>355</v>
      </c>
      <c r="I105" s="30">
        <v>4</v>
      </c>
      <c r="J105" s="30">
        <v>8</v>
      </c>
      <c r="K105" s="75">
        <v>52.912</v>
      </c>
      <c r="L105" s="47">
        <v>-1231.415</v>
      </c>
      <c r="M105" s="47">
        <v>-566.369</v>
      </c>
      <c r="N105" s="47">
        <v>148.3</v>
      </c>
      <c r="O105" s="73">
        <f t="shared" si="6"/>
        <v>486.54264000000006</v>
      </c>
      <c r="P105" s="48">
        <f t="shared" si="7"/>
        <v>-1468.8850000000002</v>
      </c>
      <c r="Q105" s="100">
        <f t="shared" si="5"/>
        <v>566.369</v>
      </c>
      <c r="S105" s="10"/>
    </row>
    <row r="106" spans="1:19" s="7" customFormat="1" ht="15.75" customHeight="1">
      <c r="A106" s="98">
        <v>107</v>
      </c>
      <c r="B106" s="36" t="s">
        <v>181</v>
      </c>
      <c r="C106" s="36" t="s">
        <v>182</v>
      </c>
      <c r="D106" s="29" t="s">
        <v>8</v>
      </c>
      <c r="E106" s="39">
        <v>48</v>
      </c>
      <c r="F106" s="30">
        <v>31</v>
      </c>
      <c r="G106" s="75">
        <v>31.598</v>
      </c>
      <c r="H106" s="68" t="s">
        <v>355</v>
      </c>
      <c r="I106" s="30">
        <v>4</v>
      </c>
      <c r="J106" s="30">
        <v>8</v>
      </c>
      <c r="K106" s="75">
        <v>54.358</v>
      </c>
      <c r="L106" s="47">
        <v>-1266.809</v>
      </c>
      <c r="M106" s="47">
        <v>-581.101</v>
      </c>
      <c r="N106" s="47">
        <v>148.3</v>
      </c>
      <c r="O106" s="73">
        <f t="shared" si="6"/>
        <v>486.54264000000006</v>
      </c>
      <c r="P106" s="48">
        <f t="shared" si="7"/>
        <v>-1433.4910000000002</v>
      </c>
      <c r="Q106" s="100">
        <f t="shared" si="5"/>
        <v>581.101</v>
      </c>
      <c r="S106" s="10"/>
    </row>
    <row r="107" spans="1:19" s="7" customFormat="1" ht="15.75" customHeight="1">
      <c r="A107" s="98">
        <v>108</v>
      </c>
      <c r="B107" s="36" t="s">
        <v>183</v>
      </c>
      <c r="C107" s="36" t="s">
        <v>184</v>
      </c>
      <c r="D107" s="29" t="s">
        <v>8</v>
      </c>
      <c r="E107" s="39">
        <v>48</v>
      </c>
      <c r="F107" s="30">
        <v>31</v>
      </c>
      <c r="G107" s="75">
        <v>31.905</v>
      </c>
      <c r="H107" s="68" t="s">
        <v>355</v>
      </c>
      <c r="I107" s="30">
        <v>4</v>
      </c>
      <c r="J107" s="30">
        <v>8</v>
      </c>
      <c r="K107" s="75">
        <v>54.501</v>
      </c>
      <c r="L107" s="47">
        <v>-1266.895</v>
      </c>
      <c r="M107" s="47">
        <v>-571.175</v>
      </c>
      <c r="N107" s="47">
        <v>148.3</v>
      </c>
      <c r="O107" s="73">
        <f t="shared" si="6"/>
        <v>486.54264000000006</v>
      </c>
      <c r="P107" s="48">
        <f t="shared" si="7"/>
        <v>-1433.4050000000002</v>
      </c>
      <c r="Q107" s="100">
        <f t="shared" si="5"/>
        <v>571.175</v>
      </c>
      <c r="S107" s="10"/>
    </row>
    <row r="108" spans="1:19" s="7" customFormat="1" ht="15.75" customHeight="1">
      <c r="A108" s="98">
        <v>109</v>
      </c>
      <c r="B108" s="36" t="s">
        <v>185</v>
      </c>
      <c r="C108" s="36" t="s">
        <v>186</v>
      </c>
      <c r="D108" s="29" t="s">
        <v>8</v>
      </c>
      <c r="E108" s="39">
        <v>48</v>
      </c>
      <c r="F108" s="30">
        <v>31</v>
      </c>
      <c r="G108" s="75">
        <v>45.897</v>
      </c>
      <c r="H108" s="68" t="s">
        <v>355</v>
      </c>
      <c r="I108" s="30">
        <v>4</v>
      </c>
      <c r="J108" s="30">
        <v>9</v>
      </c>
      <c r="K108" s="75">
        <v>4.011</v>
      </c>
      <c r="L108" s="47">
        <v>-1329.605</v>
      </c>
      <c r="M108" s="47">
        <v>-101.138</v>
      </c>
      <c r="N108" s="47">
        <v>116.9</v>
      </c>
      <c r="O108" s="73">
        <f t="shared" si="6"/>
        <v>383.52552000000003</v>
      </c>
      <c r="P108" s="48">
        <f t="shared" si="7"/>
        <v>-1370.6950000000002</v>
      </c>
      <c r="Q108" s="100">
        <f t="shared" si="5"/>
        <v>101.138</v>
      </c>
      <c r="S108" s="10"/>
    </row>
    <row r="109" spans="1:19" s="7" customFormat="1" ht="15.75" customHeight="1">
      <c r="A109" s="98">
        <v>110</v>
      </c>
      <c r="B109" s="36" t="s">
        <v>187</v>
      </c>
      <c r="C109" s="36" t="s">
        <v>188</v>
      </c>
      <c r="D109" s="29" t="s">
        <v>8</v>
      </c>
      <c r="E109" s="39">
        <v>48</v>
      </c>
      <c r="F109" s="30">
        <v>31</v>
      </c>
      <c r="G109" s="75">
        <v>45.984</v>
      </c>
      <c r="H109" s="68" t="s">
        <v>355</v>
      </c>
      <c r="I109" s="30">
        <v>4</v>
      </c>
      <c r="J109" s="30">
        <v>9</v>
      </c>
      <c r="K109" s="75">
        <v>4.176</v>
      </c>
      <c r="L109" s="47">
        <v>-1332.075</v>
      </c>
      <c r="M109" s="47">
        <v>-97.591</v>
      </c>
      <c r="N109" s="47">
        <v>116.9</v>
      </c>
      <c r="O109" s="73">
        <f t="shared" si="6"/>
        <v>383.52552000000003</v>
      </c>
      <c r="P109" s="48">
        <f t="shared" si="7"/>
        <v>-1368.2250000000001</v>
      </c>
      <c r="Q109" s="100">
        <f t="shared" si="5"/>
        <v>97.591</v>
      </c>
      <c r="S109" s="10"/>
    </row>
    <row r="110" spans="1:19" s="7" customFormat="1" ht="15.75" customHeight="1">
      <c r="A110" s="98">
        <v>111</v>
      </c>
      <c r="B110" s="67" t="s">
        <v>359</v>
      </c>
      <c r="C110" s="36" t="s">
        <v>189</v>
      </c>
      <c r="D110" s="29" t="s">
        <v>8</v>
      </c>
      <c r="E110" s="39">
        <v>48</v>
      </c>
      <c r="F110" s="30">
        <v>31</v>
      </c>
      <c r="G110" s="75">
        <v>45.839</v>
      </c>
      <c r="H110" s="68" t="s">
        <v>355</v>
      </c>
      <c r="I110" s="30">
        <v>4</v>
      </c>
      <c r="J110" s="30">
        <v>9</v>
      </c>
      <c r="K110" s="75">
        <v>4.215</v>
      </c>
      <c r="L110" s="47">
        <v>-1334.129</v>
      </c>
      <c r="M110" s="47">
        <v>101.651</v>
      </c>
      <c r="N110" s="47">
        <v>116.9</v>
      </c>
      <c r="O110" s="73">
        <f t="shared" si="6"/>
        <v>383.52552000000003</v>
      </c>
      <c r="P110" s="48">
        <f t="shared" si="7"/>
        <v>-1366.1710000000003</v>
      </c>
      <c r="Q110" s="100">
        <f t="shared" si="5"/>
        <v>-101.651</v>
      </c>
      <c r="S110" s="10"/>
    </row>
    <row r="111" spans="1:19" s="7" customFormat="1" ht="15.75" customHeight="1">
      <c r="A111" s="98">
        <v>112</v>
      </c>
      <c r="B111" s="36" t="s">
        <v>190</v>
      </c>
      <c r="C111" s="36" t="s">
        <v>191</v>
      </c>
      <c r="D111" s="29" t="s">
        <v>8</v>
      </c>
      <c r="E111" s="39">
        <v>48</v>
      </c>
      <c r="F111" s="30">
        <v>31</v>
      </c>
      <c r="G111" s="75">
        <v>45.989</v>
      </c>
      <c r="H111" s="68" t="s">
        <v>355</v>
      </c>
      <c r="I111" s="30">
        <v>4</v>
      </c>
      <c r="J111" s="30">
        <v>9</v>
      </c>
      <c r="K111" s="75">
        <v>4.443</v>
      </c>
      <c r="L111" s="47">
        <v>-1337.278</v>
      </c>
      <c r="M111" s="47">
        <v>-95.869</v>
      </c>
      <c r="N111" s="47">
        <v>116.9</v>
      </c>
      <c r="O111" s="73">
        <f t="shared" si="6"/>
        <v>383.52552000000003</v>
      </c>
      <c r="P111" s="48">
        <f t="shared" si="7"/>
        <v>-1363.0220000000002</v>
      </c>
      <c r="Q111" s="100">
        <f t="shared" si="5"/>
        <v>95.869</v>
      </c>
      <c r="S111" s="10"/>
    </row>
    <row r="112" spans="1:19" s="7" customFormat="1" ht="15.75" customHeight="1">
      <c r="A112" s="98">
        <v>113</v>
      </c>
      <c r="B112" s="36" t="s">
        <v>192</v>
      </c>
      <c r="C112" s="36" t="s">
        <v>193</v>
      </c>
      <c r="D112" s="29" t="s">
        <v>8</v>
      </c>
      <c r="E112" s="39">
        <v>48</v>
      </c>
      <c r="F112" s="30">
        <v>31</v>
      </c>
      <c r="G112" s="75">
        <v>30.63</v>
      </c>
      <c r="H112" s="68" t="s">
        <v>355</v>
      </c>
      <c r="I112" s="30">
        <v>4</v>
      </c>
      <c r="J112" s="30">
        <v>9</v>
      </c>
      <c r="K112" s="75">
        <v>0.074</v>
      </c>
      <c r="L112" s="47">
        <v>-1387.735</v>
      </c>
      <c r="M112" s="47">
        <v>-576.044</v>
      </c>
      <c r="N112" s="47">
        <v>135.1</v>
      </c>
      <c r="O112" s="73">
        <f t="shared" si="6"/>
        <v>443.23608</v>
      </c>
      <c r="P112" s="48">
        <f t="shared" si="7"/>
        <v>-1312.5650000000003</v>
      </c>
      <c r="Q112" s="100">
        <f t="shared" si="5"/>
        <v>576.044</v>
      </c>
      <c r="S112" s="10"/>
    </row>
    <row r="113" spans="1:19" s="7" customFormat="1" ht="15.75" customHeight="1">
      <c r="A113" s="98">
        <v>114</v>
      </c>
      <c r="B113" s="36" t="s">
        <v>194</v>
      </c>
      <c r="C113" s="36" t="s">
        <v>195</v>
      </c>
      <c r="D113" s="29" t="s">
        <v>8</v>
      </c>
      <c r="E113" s="39">
        <v>48</v>
      </c>
      <c r="F113" s="30">
        <v>31</v>
      </c>
      <c r="G113" s="75">
        <v>28.701</v>
      </c>
      <c r="H113" s="68" t="s">
        <v>355</v>
      </c>
      <c r="I113" s="30">
        <v>4</v>
      </c>
      <c r="J113" s="30">
        <v>9</v>
      </c>
      <c r="K113" s="75">
        <v>0.078</v>
      </c>
      <c r="L113" s="47">
        <v>-1404.934</v>
      </c>
      <c r="M113" s="47">
        <v>-633.09</v>
      </c>
      <c r="N113" s="47">
        <v>135.1</v>
      </c>
      <c r="O113" s="73">
        <f t="shared" si="6"/>
        <v>443.23608</v>
      </c>
      <c r="P113" s="48">
        <f t="shared" si="7"/>
        <v>-1295.3660000000002</v>
      </c>
      <c r="Q113" s="100">
        <f t="shared" si="5"/>
        <v>633.09</v>
      </c>
      <c r="S113" s="10"/>
    </row>
    <row r="114" spans="1:19" s="7" customFormat="1" ht="15.75" customHeight="1">
      <c r="A114" s="98">
        <v>115</v>
      </c>
      <c r="B114" s="36" t="s">
        <v>196</v>
      </c>
      <c r="C114" s="36" t="s">
        <v>197</v>
      </c>
      <c r="D114" s="29" t="s">
        <v>8</v>
      </c>
      <c r="E114" s="39">
        <v>48</v>
      </c>
      <c r="F114" s="30">
        <v>31</v>
      </c>
      <c r="G114" s="75">
        <v>29.072</v>
      </c>
      <c r="H114" s="68" t="s">
        <v>355</v>
      </c>
      <c r="I114" s="30">
        <v>4</v>
      </c>
      <c r="J114" s="30">
        <v>9</v>
      </c>
      <c r="K114" s="75">
        <v>7.498</v>
      </c>
      <c r="L114" s="47">
        <v>-1547.466</v>
      </c>
      <c r="M114" s="47">
        <v>-578.371</v>
      </c>
      <c r="N114" s="47">
        <v>135.1</v>
      </c>
      <c r="O114" s="73">
        <f t="shared" si="6"/>
        <v>443.23608</v>
      </c>
      <c r="P114" s="48">
        <f t="shared" si="7"/>
        <v>-1152.8340000000003</v>
      </c>
      <c r="Q114" s="100">
        <f t="shared" si="5"/>
        <v>578.371</v>
      </c>
      <c r="S114" s="10"/>
    </row>
    <row r="115" spans="1:19" s="7" customFormat="1" ht="15.75" customHeight="1">
      <c r="A115" s="98">
        <v>116</v>
      </c>
      <c r="B115" s="36" t="s">
        <v>198</v>
      </c>
      <c r="C115" s="36" t="s">
        <v>199</v>
      </c>
      <c r="D115" s="29" t="s">
        <v>8</v>
      </c>
      <c r="E115" s="39">
        <v>48</v>
      </c>
      <c r="F115" s="30">
        <v>31</v>
      </c>
      <c r="G115" s="75">
        <v>27.321</v>
      </c>
      <c r="H115" s="68" t="s">
        <v>355</v>
      </c>
      <c r="I115" s="30">
        <v>4</v>
      </c>
      <c r="J115" s="30">
        <v>9</v>
      </c>
      <c r="K115" s="75">
        <v>6.978</v>
      </c>
      <c r="L115" s="47">
        <v>-1552.788</v>
      </c>
      <c r="M115" s="47">
        <v>-633.243</v>
      </c>
      <c r="N115" s="47">
        <v>135.1</v>
      </c>
      <c r="O115" s="73">
        <f t="shared" si="6"/>
        <v>443.23608</v>
      </c>
      <c r="P115" s="48">
        <f t="shared" si="7"/>
        <v>-1147.5120000000002</v>
      </c>
      <c r="Q115" s="100">
        <f t="shared" si="5"/>
        <v>633.243</v>
      </c>
      <c r="S115" s="10"/>
    </row>
    <row r="116" spans="1:19" s="7" customFormat="1" ht="15.75" customHeight="1">
      <c r="A116" s="98">
        <v>117</v>
      </c>
      <c r="B116" s="36" t="s">
        <v>200</v>
      </c>
      <c r="C116" s="36" t="s">
        <v>201</v>
      </c>
      <c r="D116" s="29" t="s">
        <v>8</v>
      </c>
      <c r="E116" s="39">
        <v>48</v>
      </c>
      <c r="F116" s="30">
        <v>31</v>
      </c>
      <c r="G116" s="75">
        <v>27.401</v>
      </c>
      <c r="H116" s="68" t="s">
        <v>355</v>
      </c>
      <c r="I116" s="30">
        <v>4</v>
      </c>
      <c r="J116" s="30">
        <v>9</v>
      </c>
      <c r="K116" s="75">
        <v>7.781</v>
      </c>
      <c r="L116" s="47">
        <v>-1567.86</v>
      </c>
      <c r="M116" s="47">
        <v>-626.141</v>
      </c>
      <c r="N116" s="47">
        <v>133.6</v>
      </c>
      <c r="O116" s="73">
        <f t="shared" si="6"/>
        <v>438.31488</v>
      </c>
      <c r="P116" s="48">
        <f t="shared" si="7"/>
        <v>-1132.4400000000003</v>
      </c>
      <c r="Q116" s="100">
        <f t="shared" si="5"/>
        <v>626.141</v>
      </c>
      <c r="S116" s="10"/>
    </row>
    <row r="117" spans="1:19" s="7" customFormat="1" ht="15.75" customHeight="1">
      <c r="A117" s="98">
        <v>118</v>
      </c>
      <c r="B117" s="36" t="s">
        <v>202</v>
      </c>
      <c r="C117" s="36" t="s">
        <v>203</v>
      </c>
      <c r="D117" s="29" t="s">
        <v>8</v>
      </c>
      <c r="E117" s="39">
        <v>48</v>
      </c>
      <c r="F117" s="30">
        <v>31</v>
      </c>
      <c r="G117" s="75">
        <v>28.837</v>
      </c>
      <c r="H117" s="68" t="s">
        <v>355</v>
      </c>
      <c r="I117" s="30">
        <v>4</v>
      </c>
      <c r="J117" s="30">
        <v>9</v>
      </c>
      <c r="K117" s="75">
        <v>8.436</v>
      </c>
      <c r="L117" s="47">
        <v>-1567.986</v>
      </c>
      <c r="M117" s="47">
        <v>-579.793</v>
      </c>
      <c r="N117" s="47">
        <v>133.6</v>
      </c>
      <c r="O117" s="73">
        <f t="shared" si="6"/>
        <v>438.31488</v>
      </c>
      <c r="P117" s="48">
        <f t="shared" si="7"/>
        <v>-1132.314</v>
      </c>
      <c r="Q117" s="100">
        <f t="shared" si="5"/>
        <v>579.793</v>
      </c>
      <c r="S117" s="10"/>
    </row>
    <row r="118" spans="1:19" s="7" customFormat="1" ht="15.75" customHeight="1">
      <c r="A118" s="98">
        <v>119</v>
      </c>
      <c r="B118" s="36" t="s">
        <v>204</v>
      </c>
      <c r="C118" s="36" t="s">
        <v>205</v>
      </c>
      <c r="D118" s="29" t="s">
        <v>8</v>
      </c>
      <c r="E118" s="39">
        <v>48</v>
      </c>
      <c r="F118" s="30">
        <v>31</v>
      </c>
      <c r="G118" s="75">
        <v>27.233</v>
      </c>
      <c r="H118" s="68" t="s">
        <v>355</v>
      </c>
      <c r="I118" s="30">
        <v>4</v>
      </c>
      <c r="J118" s="30">
        <v>9</v>
      </c>
      <c r="K118" s="75">
        <v>8.629</v>
      </c>
      <c r="L118" s="47">
        <v>-1586.016</v>
      </c>
      <c r="M118" s="47">
        <v>-626.112</v>
      </c>
      <c r="N118" s="47">
        <v>133.6</v>
      </c>
      <c r="O118" s="73">
        <f t="shared" si="6"/>
        <v>438.31488</v>
      </c>
      <c r="P118" s="48">
        <f t="shared" si="7"/>
        <v>-1114.284</v>
      </c>
      <c r="Q118" s="100">
        <f t="shared" si="5"/>
        <v>626.112</v>
      </c>
      <c r="S118" s="10"/>
    </row>
    <row r="119" spans="1:19" s="7" customFormat="1" ht="15.75" customHeight="1">
      <c r="A119" s="98">
        <v>120</v>
      </c>
      <c r="B119" s="36" t="s">
        <v>206</v>
      </c>
      <c r="C119" s="36" t="s">
        <v>207</v>
      </c>
      <c r="D119" s="29" t="s">
        <v>8</v>
      </c>
      <c r="E119" s="39">
        <v>48</v>
      </c>
      <c r="F119" s="30">
        <v>31</v>
      </c>
      <c r="G119" s="75">
        <v>28.715</v>
      </c>
      <c r="H119" s="68" t="s">
        <v>355</v>
      </c>
      <c r="I119" s="30">
        <v>4</v>
      </c>
      <c r="J119" s="30">
        <v>9</v>
      </c>
      <c r="K119" s="75">
        <v>9.696</v>
      </c>
      <c r="L119" s="47">
        <v>-1593.832</v>
      </c>
      <c r="M119" s="47">
        <v>-575.974</v>
      </c>
      <c r="N119" s="47">
        <v>133.6</v>
      </c>
      <c r="O119" s="73">
        <f t="shared" si="6"/>
        <v>438.31488</v>
      </c>
      <c r="P119" s="48">
        <f t="shared" si="7"/>
        <v>-1106.468</v>
      </c>
      <c r="Q119" s="100">
        <f t="shared" si="5"/>
        <v>575.974</v>
      </c>
      <c r="S119" s="10"/>
    </row>
    <row r="120" spans="1:19" s="7" customFormat="1" ht="15.75" customHeight="1">
      <c r="A120" s="98">
        <v>121</v>
      </c>
      <c r="B120" s="36" t="s">
        <v>208</v>
      </c>
      <c r="C120" s="36" t="s">
        <v>209</v>
      </c>
      <c r="D120" s="29" t="s">
        <v>8</v>
      </c>
      <c r="E120" s="39">
        <v>48</v>
      </c>
      <c r="F120" s="30">
        <v>31</v>
      </c>
      <c r="G120" s="75">
        <v>27.252</v>
      </c>
      <c r="H120" s="68" t="s">
        <v>355</v>
      </c>
      <c r="I120" s="30">
        <v>4</v>
      </c>
      <c r="J120" s="30">
        <v>9</v>
      </c>
      <c r="K120" s="75">
        <v>9.589</v>
      </c>
      <c r="L120" s="47">
        <v>-1604.715</v>
      </c>
      <c r="M120" s="47">
        <v>-619.89</v>
      </c>
      <c r="N120" s="47">
        <v>121.7</v>
      </c>
      <c r="O120" s="73">
        <f t="shared" si="6"/>
        <v>399.27336</v>
      </c>
      <c r="P120" s="48">
        <f t="shared" si="7"/>
        <v>-1095.5850000000003</v>
      </c>
      <c r="Q120" s="100">
        <f t="shared" si="5"/>
        <v>619.89</v>
      </c>
      <c r="S120" s="10"/>
    </row>
    <row r="121" spans="1:19" s="7" customFormat="1" ht="15.75" customHeight="1">
      <c r="A121" s="98">
        <v>122</v>
      </c>
      <c r="B121" s="36" t="s">
        <v>210</v>
      </c>
      <c r="C121" s="36" t="s">
        <v>211</v>
      </c>
      <c r="D121" s="29" t="s">
        <v>8</v>
      </c>
      <c r="E121" s="39">
        <v>48</v>
      </c>
      <c r="F121" s="30">
        <v>31</v>
      </c>
      <c r="G121" s="75">
        <v>28.619</v>
      </c>
      <c r="H121" s="68" t="s">
        <v>355</v>
      </c>
      <c r="I121" s="30">
        <v>4</v>
      </c>
      <c r="J121" s="30">
        <v>9</v>
      </c>
      <c r="K121" s="75">
        <v>10.207</v>
      </c>
      <c r="L121" s="47">
        <v>-1604.726</v>
      </c>
      <c r="M121" s="47">
        <v>-575.801</v>
      </c>
      <c r="N121" s="47">
        <v>121.7</v>
      </c>
      <c r="O121" s="73">
        <f t="shared" si="6"/>
        <v>399.27336</v>
      </c>
      <c r="P121" s="48">
        <f t="shared" si="7"/>
        <v>-1095.574</v>
      </c>
      <c r="Q121" s="100">
        <f t="shared" si="5"/>
        <v>575.801</v>
      </c>
      <c r="S121" s="10"/>
    </row>
    <row r="122" spans="1:19" s="7" customFormat="1" ht="15.75" customHeight="1">
      <c r="A122" s="98">
        <v>123</v>
      </c>
      <c r="B122" s="36" t="s">
        <v>212</v>
      </c>
      <c r="C122" s="36" t="s">
        <v>213</v>
      </c>
      <c r="D122" s="29" t="s">
        <v>8</v>
      </c>
      <c r="E122" s="39">
        <v>48</v>
      </c>
      <c r="F122" s="30">
        <v>31</v>
      </c>
      <c r="G122" s="75">
        <v>27.062</v>
      </c>
      <c r="H122" s="68" t="s">
        <v>355</v>
      </c>
      <c r="I122" s="30">
        <v>4</v>
      </c>
      <c r="J122" s="30">
        <v>9</v>
      </c>
      <c r="K122" s="75">
        <v>10.55</v>
      </c>
      <c r="L122" s="47">
        <v>-1625.288</v>
      </c>
      <c r="M122" s="47">
        <v>-619.845</v>
      </c>
      <c r="N122" s="47">
        <v>121.7</v>
      </c>
      <c r="O122" s="73">
        <f t="shared" si="6"/>
        <v>399.27336</v>
      </c>
      <c r="P122" s="48">
        <f t="shared" si="7"/>
        <v>-1075.0120000000002</v>
      </c>
      <c r="Q122" s="100">
        <f t="shared" si="5"/>
        <v>619.845</v>
      </c>
      <c r="S122" s="10"/>
    </row>
    <row r="123" spans="1:19" s="7" customFormat="1" ht="15.75" customHeight="1">
      <c r="A123" s="98">
        <v>124</v>
      </c>
      <c r="B123" s="36" t="s">
        <v>214</v>
      </c>
      <c r="C123" s="36" t="s">
        <v>215</v>
      </c>
      <c r="D123" s="29" t="s">
        <v>8</v>
      </c>
      <c r="E123" s="39">
        <v>48</v>
      </c>
      <c r="F123" s="30">
        <v>31</v>
      </c>
      <c r="G123" s="75">
        <v>28.365</v>
      </c>
      <c r="H123" s="68" t="s">
        <v>355</v>
      </c>
      <c r="I123" s="30">
        <v>4</v>
      </c>
      <c r="J123" s="30">
        <v>9</v>
      </c>
      <c r="K123" s="75">
        <v>11.464</v>
      </c>
      <c r="L123" s="47">
        <v>-1631.685</v>
      </c>
      <c r="M123" s="47">
        <v>-575.905</v>
      </c>
      <c r="N123" s="47">
        <v>121.7</v>
      </c>
      <c r="O123" s="73">
        <f t="shared" si="6"/>
        <v>399.27336</v>
      </c>
      <c r="P123" s="48">
        <f t="shared" si="7"/>
        <v>-1068.6150000000002</v>
      </c>
      <c r="Q123" s="100">
        <f t="shared" si="5"/>
        <v>575.905</v>
      </c>
      <c r="S123" s="10"/>
    </row>
    <row r="124" spans="1:19" s="7" customFormat="1" ht="15.75" customHeight="1">
      <c r="A124" s="98">
        <v>125</v>
      </c>
      <c r="B124" s="36" t="s">
        <v>216</v>
      </c>
      <c r="C124" s="36" t="s">
        <v>217</v>
      </c>
      <c r="D124" s="29" t="s">
        <v>8</v>
      </c>
      <c r="E124" s="39">
        <v>48</v>
      </c>
      <c r="F124" s="30">
        <v>31</v>
      </c>
      <c r="G124" s="75">
        <v>26.904</v>
      </c>
      <c r="H124" s="68" t="s">
        <v>355</v>
      </c>
      <c r="I124" s="30">
        <v>4</v>
      </c>
      <c r="J124" s="30">
        <v>9</v>
      </c>
      <c r="K124" s="75">
        <v>12.299</v>
      </c>
      <c r="L124" s="47">
        <v>-1661.063</v>
      </c>
      <c r="M124" s="47">
        <v>-614.207</v>
      </c>
      <c r="N124" s="47">
        <v>127.1</v>
      </c>
      <c r="O124" s="73">
        <f t="shared" si="6"/>
        <v>416.98968</v>
      </c>
      <c r="P124" s="48">
        <f t="shared" si="7"/>
        <v>-1039.237</v>
      </c>
      <c r="Q124" s="100">
        <f t="shared" si="5"/>
        <v>614.207</v>
      </c>
      <c r="S124" s="10"/>
    </row>
    <row r="125" spans="1:19" s="7" customFormat="1" ht="15.75" customHeight="1">
      <c r="A125" s="98">
        <v>126</v>
      </c>
      <c r="B125" s="35" t="s">
        <v>33</v>
      </c>
      <c r="C125" s="35" t="s">
        <v>218</v>
      </c>
      <c r="D125" s="29" t="s">
        <v>8</v>
      </c>
      <c r="E125" s="39">
        <v>48</v>
      </c>
      <c r="F125" s="30">
        <v>37</v>
      </c>
      <c r="G125" s="75">
        <v>11.901</v>
      </c>
      <c r="H125" s="68" t="s">
        <v>355</v>
      </c>
      <c r="I125" s="30">
        <v>4</v>
      </c>
      <c r="J125" s="30">
        <v>11</v>
      </c>
      <c r="K125" s="75">
        <v>48.706</v>
      </c>
      <c r="L125" s="44">
        <v>-1665</v>
      </c>
      <c r="M125" s="44">
        <v>10511</v>
      </c>
      <c r="N125" s="45">
        <v>111.4</v>
      </c>
      <c r="O125" s="73">
        <f t="shared" si="6"/>
        <v>365.48112000000003</v>
      </c>
      <c r="P125" s="46">
        <f t="shared" si="7"/>
        <v>-1035.3000000000002</v>
      </c>
      <c r="Q125" s="99">
        <f t="shared" si="5"/>
        <v>-10511</v>
      </c>
      <c r="S125" s="10"/>
    </row>
    <row r="126" spans="1:19" s="7" customFormat="1" ht="15.75" customHeight="1">
      <c r="A126" s="98">
        <v>127</v>
      </c>
      <c r="B126" s="36" t="s">
        <v>219</v>
      </c>
      <c r="C126" s="36" t="s">
        <v>220</v>
      </c>
      <c r="D126" s="29" t="s">
        <v>8</v>
      </c>
      <c r="E126" s="39">
        <v>48</v>
      </c>
      <c r="F126" s="30">
        <v>31</v>
      </c>
      <c r="G126" s="75">
        <v>27.992</v>
      </c>
      <c r="H126" s="68" t="s">
        <v>355</v>
      </c>
      <c r="I126" s="30">
        <v>4</v>
      </c>
      <c r="J126" s="30">
        <v>9</v>
      </c>
      <c r="K126" s="75">
        <v>13.157</v>
      </c>
      <c r="L126" s="47">
        <v>-1668.268</v>
      </c>
      <c r="M126" s="47">
        <v>-576.958</v>
      </c>
      <c r="N126" s="47">
        <v>127.1</v>
      </c>
      <c r="O126" s="73">
        <f t="shared" si="6"/>
        <v>416.98968</v>
      </c>
      <c r="P126" s="48">
        <f t="shared" si="7"/>
        <v>-1032.0320000000002</v>
      </c>
      <c r="Q126" s="100">
        <f t="shared" si="5"/>
        <v>576.958</v>
      </c>
      <c r="S126" s="10"/>
    </row>
    <row r="127" spans="1:19" s="7" customFormat="1" ht="15.75" customHeight="1">
      <c r="A127" s="98">
        <v>128</v>
      </c>
      <c r="B127" s="36" t="s">
        <v>221</v>
      </c>
      <c r="C127" s="36" t="s">
        <v>222</v>
      </c>
      <c r="D127" s="29" t="s">
        <v>8</v>
      </c>
      <c r="E127" s="39">
        <v>48</v>
      </c>
      <c r="F127" s="30">
        <v>31</v>
      </c>
      <c r="G127" s="75">
        <v>41.739</v>
      </c>
      <c r="H127" s="68" t="s">
        <v>355</v>
      </c>
      <c r="I127" s="30">
        <v>4</v>
      </c>
      <c r="J127" s="30">
        <v>9</v>
      </c>
      <c r="K127" s="75">
        <v>22.498</v>
      </c>
      <c r="L127" s="47">
        <v>-1729.804</v>
      </c>
      <c r="M127" s="47">
        <v>-115.161</v>
      </c>
      <c r="N127" s="47">
        <v>114.9</v>
      </c>
      <c r="O127" s="73">
        <f t="shared" si="6"/>
        <v>376.96392000000003</v>
      </c>
      <c r="P127" s="48">
        <f t="shared" si="7"/>
        <v>-970.4960000000001</v>
      </c>
      <c r="Q127" s="100">
        <f t="shared" si="5"/>
        <v>115.161</v>
      </c>
      <c r="S127" s="10"/>
    </row>
    <row r="128" spans="1:19" s="7" customFormat="1" ht="15.75" customHeight="1">
      <c r="A128" s="98">
        <v>129</v>
      </c>
      <c r="B128" s="36" t="s">
        <v>223</v>
      </c>
      <c r="C128" s="36" t="s">
        <v>224</v>
      </c>
      <c r="D128" s="29" t="s">
        <v>8</v>
      </c>
      <c r="E128" s="39">
        <v>48</v>
      </c>
      <c r="F128" s="30">
        <v>31</v>
      </c>
      <c r="G128" s="75">
        <v>41.898</v>
      </c>
      <c r="H128" s="68" t="s">
        <v>355</v>
      </c>
      <c r="I128" s="30">
        <v>4</v>
      </c>
      <c r="J128" s="30">
        <v>9</v>
      </c>
      <c r="K128" s="75">
        <v>22.571</v>
      </c>
      <c r="L128" s="51">
        <v>-1729.827</v>
      </c>
      <c r="M128" s="51">
        <v>-110.026</v>
      </c>
      <c r="N128" s="51">
        <v>114.9</v>
      </c>
      <c r="O128" s="73">
        <f t="shared" si="6"/>
        <v>376.96392000000003</v>
      </c>
      <c r="P128" s="52">
        <f aca="true" t="shared" si="8" ref="P128:P159">IF(L128&lt;&gt;"",-L128-$C$2,"")</f>
        <v>-970.4730000000002</v>
      </c>
      <c r="Q128" s="100">
        <f aca="true" t="shared" si="9" ref="Q128:Q188">IF(M128&lt;&gt;"",-M128,"")</f>
        <v>110.026</v>
      </c>
      <c r="S128" s="10"/>
    </row>
    <row r="129" spans="1:19" s="7" customFormat="1" ht="15.75" customHeight="1">
      <c r="A129" s="98">
        <v>130</v>
      </c>
      <c r="B129" s="36" t="s">
        <v>225</v>
      </c>
      <c r="C129" s="36" t="s">
        <v>226</v>
      </c>
      <c r="D129" s="29" t="s">
        <v>8</v>
      </c>
      <c r="E129" s="39">
        <v>48</v>
      </c>
      <c r="F129" s="30">
        <v>31</v>
      </c>
      <c r="G129" s="75">
        <v>26.007</v>
      </c>
      <c r="H129" s="68" t="s">
        <v>355</v>
      </c>
      <c r="I129" s="30">
        <v>4</v>
      </c>
      <c r="J129" s="30">
        <v>9</v>
      </c>
      <c r="K129" s="75">
        <v>15.419</v>
      </c>
      <c r="L129" s="47">
        <v>-1730.343</v>
      </c>
      <c r="M129" s="47">
        <v>-622.349</v>
      </c>
      <c r="N129" s="47">
        <v>127.1</v>
      </c>
      <c r="O129" s="73">
        <f aca="true" t="shared" si="10" ref="O129:O189">$N129*3.2808</f>
        <v>416.98968</v>
      </c>
      <c r="P129" s="48">
        <f t="shared" si="8"/>
        <v>-969.9570000000001</v>
      </c>
      <c r="Q129" s="100">
        <f t="shared" si="9"/>
        <v>622.349</v>
      </c>
      <c r="S129" s="10"/>
    </row>
    <row r="130" spans="1:19" s="7" customFormat="1" ht="15.75" customHeight="1">
      <c r="A130" s="98">
        <v>131</v>
      </c>
      <c r="B130" s="36" t="s">
        <v>227</v>
      </c>
      <c r="C130" s="36" t="s">
        <v>228</v>
      </c>
      <c r="D130" s="29" t="s">
        <v>8</v>
      </c>
      <c r="E130" s="39">
        <v>48</v>
      </c>
      <c r="F130" s="30">
        <v>31</v>
      </c>
      <c r="G130" s="75">
        <v>27.414</v>
      </c>
      <c r="H130" s="68" t="s">
        <v>355</v>
      </c>
      <c r="I130" s="30">
        <v>4</v>
      </c>
      <c r="J130" s="30">
        <v>9</v>
      </c>
      <c r="K130" s="75">
        <v>16.055</v>
      </c>
      <c r="L130" s="47">
        <v>-1730.352</v>
      </c>
      <c r="M130" s="47">
        <v>-576.971</v>
      </c>
      <c r="N130" s="47">
        <v>127.1</v>
      </c>
      <c r="O130" s="73">
        <f t="shared" si="10"/>
        <v>416.98968</v>
      </c>
      <c r="P130" s="48">
        <f t="shared" si="8"/>
        <v>-969.9480000000001</v>
      </c>
      <c r="Q130" s="100">
        <f t="shared" si="9"/>
        <v>576.971</v>
      </c>
      <c r="S130" s="10"/>
    </row>
    <row r="131" spans="1:19" s="7" customFormat="1" ht="15.75" customHeight="1">
      <c r="A131" s="98">
        <v>132</v>
      </c>
      <c r="B131" s="66" t="s">
        <v>358</v>
      </c>
      <c r="C131" s="68" t="s">
        <v>360</v>
      </c>
      <c r="D131" s="29" t="s">
        <v>8</v>
      </c>
      <c r="E131" s="39">
        <v>48</v>
      </c>
      <c r="F131" s="30">
        <v>31</v>
      </c>
      <c r="G131" s="75">
        <v>41.789</v>
      </c>
      <c r="H131" s="76" t="s">
        <v>355</v>
      </c>
      <c r="I131" s="30">
        <v>4</v>
      </c>
      <c r="J131" s="30">
        <v>9</v>
      </c>
      <c r="K131" s="75">
        <v>22.696</v>
      </c>
      <c r="L131" s="71">
        <v>-1733.25</v>
      </c>
      <c r="M131" s="71">
        <v>-112</v>
      </c>
      <c r="N131" s="70">
        <v>114.9</v>
      </c>
      <c r="O131" s="73">
        <f t="shared" si="10"/>
        <v>376.96392000000003</v>
      </c>
      <c r="P131" s="72">
        <v>-968</v>
      </c>
      <c r="Q131" s="103">
        <f t="shared" si="9"/>
        <v>112</v>
      </c>
      <c r="S131" s="10"/>
    </row>
    <row r="132" spans="1:19" s="7" customFormat="1" ht="15.75" customHeight="1">
      <c r="A132" s="98">
        <v>133</v>
      </c>
      <c r="B132" s="36" t="s">
        <v>229</v>
      </c>
      <c r="C132" s="36" t="s">
        <v>230</v>
      </c>
      <c r="D132" s="29" t="s">
        <v>8</v>
      </c>
      <c r="E132" s="39">
        <v>48</v>
      </c>
      <c r="F132" s="30">
        <v>31</v>
      </c>
      <c r="G132" s="75">
        <v>41.69</v>
      </c>
      <c r="H132" s="68" t="s">
        <v>355</v>
      </c>
      <c r="I132" s="30">
        <v>4</v>
      </c>
      <c r="J132" s="30">
        <v>9</v>
      </c>
      <c r="K132" s="75">
        <v>22.736</v>
      </c>
      <c r="L132" s="51">
        <v>-1734.916</v>
      </c>
      <c r="M132" s="51">
        <v>-115.207</v>
      </c>
      <c r="N132" s="51">
        <v>114.9</v>
      </c>
      <c r="O132" s="73">
        <f t="shared" si="10"/>
        <v>376.96392000000003</v>
      </c>
      <c r="P132" s="52">
        <f t="shared" si="8"/>
        <v>-965.3840000000002</v>
      </c>
      <c r="Q132" s="100">
        <f t="shared" si="9"/>
        <v>115.207</v>
      </c>
      <c r="S132" s="10"/>
    </row>
    <row r="133" spans="1:19" s="7" customFormat="1" ht="15.75" customHeight="1">
      <c r="A133" s="98">
        <v>134</v>
      </c>
      <c r="B133" s="36" t="s">
        <v>231</v>
      </c>
      <c r="C133" s="36" t="s">
        <v>232</v>
      </c>
      <c r="D133" s="29" t="s">
        <v>8</v>
      </c>
      <c r="E133" s="39">
        <v>48</v>
      </c>
      <c r="F133" s="30">
        <v>31</v>
      </c>
      <c r="G133" s="75">
        <v>41.849</v>
      </c>
      <c r="H133" s="68" t="s">
        <v>355</v>
      </c>
      <c r="I133" s="30">
        <v>4</v>
      </c>
      <c r="J133" s="30">
        <v>9</v>
      </c>
      <c r="K133" s="75">
        <v>22.81</v>
      </c>
      <c r="L133" s="47">
        <v>-1734.959</v>
      </c>
      <c r="M133" s="47">
        <v>-110.067</v>
      </c>
      <c r="N133" s="47">
        <v>114.9</v>
      </c>
      <c r="O133" s="73">
        <f t="shared" si="10"/>
        <v>376.96392000000003</v>
      </c>
      <c r="P133" s="48">
        <f t="shared" si="8"/>
        <v>-965.3410000000001</v>
      </c>
      <c r="Q133" s="100">
        <f t="shared" si="9"/>
        <v>110.067</v>
      </c>
      <c r="S133" s="10"/>
    </row>
    <row r="134" spans="1:19" s="7" customFormat="1" ht="15.75" customHeight="1">
      <c r="A134" s="98">
        <v>135</v>
      </c>
      <c r="B134" s="43" t="s">
        <v>233</v>
      </c>
      <c r="C134" s="43" t="s">
        <v>234</v>
      </c>
      <c r="D134" s="29" t="s">
        <v>8</v>
      </c>
      <c r="E134" s="39">
        <v>48</v>
      </c>
      <c r="F134" s="30">
        <v>31</v>
      </c>
      <c r="G134" s="75">
        <v>31.289</v>
      </c>
      <c r="H134" s="68" t="s">
        <v>355</v>
      </c>
      <c r="I134" s="30">
        <v>4</v>
      </c>
      <c r="J134" s="30">
        <v>9</v>
      </c>
      <c r="K134" s="75">
        <v>20.348</v>
      </c>
      <c r="L134" s="47">
        <v>-1780.322</v>
      </c>
      <c r="M134" s="47">
        <v>-437.011</v>
      </c>
      <c r="N134" s="47">
        <v>121.5</v>
      </c>
      <c r="O134" s="73">
        <f t="shared" si="10"/>
        <v>398.6172</v>
      </c>
      <c r="P134" s="48">
        <f t="shared" si="8"/>
        <v>-919.9780000000003</v>
      </c>
      <c r="Q134" s="100">
        <f t="shared" si="9"/>
        <v>437.011</v>
      </c>
      <c r="S134" s="10"/>
    </row>
    <row r="135" spans="1:19" s="7" customFormat="1" ht="15.75" customHeight="1">
      <c r="A135" s="98">
        <v>136</v>
      </c>
      <c r="B135" s="43" t="s">
        <v>235</v>
      </c>
      <c r="C135" s="43" t="s">
        <v>236</v>
      </c>
      <c r="D135" s="29" t="s">
        <v>8</v>
      </c>
      <c r="E135" s="39">
        <v>48</v>
      </c>
      <c r="F135" s="30">
        <v>31</v>
      </c>
      <c r="G135" s="75">
        <v>31.047</v>
      </c>
      <c r="H135" s="68" t="s">
        <v>355</v>
      </c>
      <c r="I135" s="30">
        <v>4</v>
      </c>
      <c r="J135" s="30">
        <v>9</v>
      </c>
      <c r="K135" s="75">
        <v>20.24</v>
      </c>
      <c r="L135" s="47">
        <v>-1780.348</v>
      </c>
      <c r="M135" s="47">
        <v>-444.808</v>
      </c>
      <c r="N135" s="47">
        <v>121.5</v>
      </c>
      <c r="O135" s="73">
        <f t="shared" si="10"/>
        <v>398.6172</v>
      </c>
      <c r="P135" s="48">
        <f t="shared" si="8"/>
        <v>-919.9520000000002</v>
      </c>
      <c r="Q135" s="100">
        <f t="shared" si="9"/>
        <v>444.808</v>
      </c>
      <c r="S135" s="10"/>
    </row>
    <row r="136" spans="1:19" s="7" customFormat="1" ht="15.75" customHeight="1">
      <c r="A136" s="98">
        <v>137</v>
      </c>
      <c r="B136" s="43" t="s">
        <v>237</v>
      </c>
      <c r="C136" s="43" t="s">
        <v>238</v>
      </c>
      <c r="D136" s="29" t="s">
        <v>8</v>
      </c>
      <c r="E136" s="39">
        <v>48</v>
      </c>
      <c r="F136" s="30">
        <v>31</v>
      </c>
      <c r="G136" s="75">
        <v>25.105</v>
      </c>
      <c r="H136" s="68" t="s">
        <v>355</v>
      </c>
      <c r="I136" s="30">
        <v>4</v>
      </c>
      <c r="J136" s="30">
        <v>9</v>
      </c>
      <c r="K136" s="75">
        <v>17.855</v>
      </c>
      <c r="L136" s="47">
        <v>-1786.225</v>
      </c>
      <c r="M136" s="47">
        <v>-634.671</v>
      </c>
      <c r="N136" s="47">
        <v>123.8</v>
      </c>
      <c r="O136" s="73">
        <f t="shared" si="10"/>
        <v>406.16304</v>
      </c>
      <c r="P136" s="48">
        <f t="shared" si="8"/>
        <v>-914.0750000000003</v>
      </c>
      <c r="Q136" s="100">
        <f t="shared" si="9"/>
        <v>634.671</v>
      </c>
      <c r="S136" s="10"/>
    </row>
    <row r="137" spans="1:19" s="7" customFormat="1" ht="15.75" customHeight="1">
      <c r="A137" s="98">
        <v>138</v>
      </c>
      <c r="B137" s="43" t="s">
        <v>239</v>
      </c>
      <c r="C137" s="43" t="s">
        <v>240</v>
      </c>
      <c r="D137" s="29" t="s">
        <v>8</v>
      </c>
      <c r="E137" s="39">
        <v>48</v>
      </c>
      <c r="F137" s="30">
        <v>31</v>
      </c>
      <c r="G137" s="75">
        <v>26.922</v>
      </c>
      <c r="H137" s="68" t="s">
        <v>355</v>
      </c>
      <c r="I137" s="30">
        <v>4</v>
      </c>
      <c r="J137" s="30">
        <v>9</v>
      </c>
      <c r="K137" s="75">
        <v>18.677</v>
      </c>
      <c r="L137" s="47">
        <v>-1786.25</v>
      </c>
      <c r="M137" s="47">
        <v>-576.066</v>
      </c>
      <c r="N137" s="47">
        <v>123.8</v>
      </c>
      <c r="O137" s="73">
        <f t="shared" si="10"/>
        <v>406.16304</v>
      </c>
      <c r="P137" s="48">
        <f t="shared" si="8"/>
        <v>-914.0500000000002</v>
      </c>
      <c r="Q137" s="100">
        <f t="shared" si="9"/>
        <v>576.066</v>
      </c>
      <c r="S137" s="10"/>
    </row>
    <row r="138" spans="1:19" s="7" customFormat="1" ht="15.75" customHeight="1">
      <c r="A138" s="98">
        <v>139</v>
      </c>
      <c r="B138" s="43" t="s">
        <v>46</v>
      </c>
      <c r="C138" s="43" t="s">
        <v>241</v>
      </c>
      <c r="D138" s="29" t="s">
        <v>8</v>
      </c>
      <c r="E138" s="39">
        <v>48</v>
      </c>
      <c r="F138" s="30">
        <v>34</v>
      </c>
      <c r="G138" s="75">
        <v>31.955</v>
      </c>
      <c r="H138" s="68" t="s">
        <v>355</v>
      </c>
      <c r="I138" s="30">
        <v>4</v>
      </c>
      <c r="J138" s="30">
        <v>10</v>
      </c>
      <c r="K138" s="75">
        <v>43.43</v>
      </c>
      <c r="L138" s="47">
        <v>-1807.551</v>
      </c>
      <c r="M138" s="47">
        <v>5397.853</v>
      </c>
      <c r="N138" s="47">
        <v>132.6</v>
      </c>
      <c r="O138" s="73">
        <f t="shared" si="10"/>
        <v>435.03408</v>
      </c>
      <c r="P138" s="48">
        <f t="shared" si="8"/>
        <v>-892.7490000000003</v>
      </c>
      <c r="Q138" s="100">
        <f t="shared" si="9"/>
        <v>-5397.853</v>
      </c>
      <c r="S138" s="10"/>
    </row>
    <row r="139" spans="1:19" s="7" customFormat="1" ht="15.75" customHeight="1">
      <c r="A139" s="98">
        <v>140</v>
      </c>
      <c r="B139" s="43" t="s">
        <v>242</v>
      </c>
      <c r="C139" s="43" t="s">
        <v>243</v>
      </c>
      <c r="D139" s="29" t="s">
        <v>8</v>
      </c>
      <c r="E139" s="39">
        <v>48</v>
      </c>
      <c r="F139" s="30">
        <v>31</v>
      </c>
      <c r="G139" s="75">
        <v>26.511</v>
      </c>
      <c r="H139" s="68" t="s">
        <v>355</v>
      </c>
      <c r="I139" s="30">
        <v>4</v>
      </c>
      <c r="J139" s="30">
        <v>9</v>
      </c>
      <c r="K139" s="75">
        <v>20.737</v>
      </c>
      <c r="L139" s="47">
        <v>-1830.383</v>
      </c>
      <c r="M139" s="47">
        <v>-576.079</v>
      </c>
      <c r="N139" s="47">
        <v>123.8</v>
      </c>
      <c r="O139" s="73">
        <f t="shared" si="10"/>
        <v>406.16304</v>
      </c>
      <c r="P139" s="48">
        <f t="shared" si="8"/>
        <v>-869.9170000000001</v>
      </c>
      <c r="Q139" s="100">
        <f t="shared" si="9"/>
        <v>576.079</v>
      </c>
      <c r="S139" s="10"/>
    </row>
    <row r="140" spans="1:19" s="7" customFormat="1" ht="15.75" customHeight="1">
      <c r="A140" s="98">
        <v>141</v>
      </c>
      <c r="B140" s="43" t="s">
        <v>244</v>
      </c>
      <c r="C140" s="43" t="s">
        <v>245</v>
      </c>
      <c r="D140" s="29" t="s">
        <v>8</v>
      </c>
      <c r="E140" s="39">
        <v>48</v>
      </c>
      <c r="F140" s="30">
        <v>31</v>
      </c>
      <c r="G140" s="75">
        <v>30.492</v>
      </c>
      <c r="H140" s="68" t="s">
        <v>355</v>
      </c>
      <c r="I140" s="30">
        <v>4</v>
      </c>
      <c r="J140" s="30">
        <v>9</v>
      </c>
      <c r="K140" s="75">
        <v>23.182</v>
      </c>
      <c r="L140" s="47">
        <v>-1843.092</v>
      </c>
      <c r="M140" s="47">
        <v>-443.879</v>
      </c>
      <c r="N140" s="47">
        <v>121.5</v>
      </c>
      <c r="O140" s="73">
        <f t="shared" si="10"/>
        <v>398.6172</v>
      </c>
      <c r="P140" s="48">
        <f t="shared" si="8"/>
        <v>-857.2080000000001</v>
      </c>
      <c r="Q140" s="100">
        <f t="shared" si="9"/>
        <v>443.879</v>
      </c>
      <c r="S140" s="10"/>
    </row>
    <row r="141" spans="1:19" s="7" customFormat="1" ht="15.75" customHeight="1">
      <c r="A141" s="98">
        <v>142</v>
      </c>
      <c r="B141" s="43" t="s">
        <v>246</v>
      </c>
      <c r="C141" s="43" t="s">
        <v>247</v>
      </c>
      <c r="D141" s="29" t="s">
        <v>8</v>
      </c>
      <c r="E141" s="39">
        <v>48</v>
      </c>
      <c r="F141" s="30">
        <v>31</v>
      </c>
      <c r="G141" s="75">
        <v>30.674</v>
      </c>
      <c r="H141" s="68" t="s">
        <v>355</v>
      </c>
      <c r="I141" s="30">
        <v>4</v>
      </c>
      <c r="J141" s="30">
        <v>9</v>
      </c>
      <c r="K141" s="75">
        <v>23.267</v>
      </c>
      <c r="L141" s="47">
        <v>-1843.324</v>
      </c>
      <c r="M141" s="47">
        <v>-437.94</v>
      </c>
      <c r="N141" s="47">
        <v>121.5</v>
      </c>
      <c r="O141" s="73">
        <f t="shared" si="10"/>
        <v>398.6172</v>
      </c>
      <c r="P141" s="48">
        <f t="shared" si="8"/>
        <v>-856.9760000000001</v>
      </c>
      <c r="Q141" s="100">
        <f t="shared" si="9"/>
        <v>437.94</v>
      </c>
      <c r="S141" s="10"/>
    </row>
    <row r="142" spans="1:19" s="7" customFormat="1" ht="15.75" customHeight="1">
      <c r="A142" s="98">
        <v>143</v>
      </c>
      <c r="B142" s="43" t="s">
        <v>248</v>
      </c>
      <c r="C142" s="43" t="s">
        <v>249</v>
      </c>
      <c r="D142" s="29" t="s">
        <v>8</v>
      </c>
      <c r="E142" s="39">
        <v>48</v>
      </c>
      <c r="F142" s="30">
        <v>31</v>
      </c>
      <c r="G142" s="75">
        <v>53.763</v>
      </c>
      <c r="H142" s="68" t="s">
        <v>355</v>
      </c>
      <c r="I142" s="30">
        <v>4</v>
      </c>
      <c r="J142" s="30">
        <v>9</v>
      </c>
      <c r="K142" s="75">
        <v>33.943</v>
      </c>
      <c r="L142" s="47">
        <v>-1847.952</v>
      </c>
      <c r="M142" s="47">
        <v>308.066</v>
      </c>
      <c r="N142" s="47">
        <v>116.1</v>
      </c>
      <c r="O142" s="73">
        <f t="shared" si="10"/>
        <v>380.90088</v>
      </c>
      <c r="P142" s="48">
        <f t="shared" si="8"/>
        <v>-852.3480000000002</v>
      </c>
      <c r="Q142" s="100">
        <f t="shared" si="9"/>
        <v>-308.066</v>
      </c>
      <c r="S142" s="10"/>
    </row>
    <row r="143" spans="1:19" s="7" customFormat="1" ht="15.75" customHeight="1">
      <c r="A143" s="98">
        <v>144</v>
      </c>
      <c r="B143" s="43" t="s">
        <v>248</v>
      </c>
      <c r="C143" s="43" t="s">
        <v>250</v>
      </c>
      <c r="D143" s="29" t="s">
        <v>8</v>
      </c>
      <c r="E143" s="39">
        <v>48</v>
      </c>
      <c r="F143" s="30">
        <v>31</v>
      </c>
      <c r="G143" s="75">
        <v>53.383</v>
      </c>
      <c r="H143" s="68" t="s">
        <v>355</v>
      </c>
      <c r="I143" s="30">
        <v>4</v>
      </c>
      <c r="J143" s="30">
        <v>9</v>
      </c>
      <c r="K143" s="75">
        <v>34.077</v>
      </c>
      <c r="L143" s="47">
        <v>-1853.959</v>
      </c>
      <c r="M143" s="47">
        <v>297.613</v>
      </c>
      <c r="N143" s="47">
        <v>117.5</v>
      </c>
      <c r="O143" s="73">
        <f t="shared" si="10"/>
        <v>385.494</v>
      </c>
      <c r="P143" s="48">
        <f t="shared" si="8"/>
        <v>-846.3410000000001</v>
      </c>
      <c r="Q143" s="100">
        <f t="shared" si="9"/>
        <v>-297.613</v>
      </c>
      <c r="S143" s="10"/>
    </row>
    <row r="144" spans="1:19" s="7" customFormat="1" ht="15.75" customHeight="1">
      <c r="A144" s="98">
        <v>145</v>
      </c>
      <c r="B144" s="36" t="s">
        <v>251</v>
      </c>
      <c r="C144" s="36" t="s">
        <v>252</v>
      </c>
      <c r="D144" s="29" t="s">
        <v>8</v>
      </c>
      <c r="E144" s="39">
        <v>48</v>
      </c>
      <c r="F144" s="30">
        <v>31</v>
      </c>
      <c r="G144" s="75">
        <v>24.587</v>
      </c>
      <c r="H144" s="68" t="s">
        <v>355</v>
      </c>
      <c r="I144" s="30">
        <v>4</v>
      </c>
      <c r="J144" s="30">
        <v>9</v>
      </c>
      <c r="K144" s="75">
        <v>21.092</v>
      </c>
      <c r="L144" s="47">
        <v>-1854.44</v>
      </c>
      <c r="M144" s="47">
        <v>-630.908</v>
      </c>
      <c r="N144" s="47">
        <v>123.8</v>
      </c>
      <c r="O144" s="73">
        <f t="shared" si="10"/>
        <v>406.16304</v>
      </c>
      <c r="P144" s="48">
        <f t="shared" si="8"/>
        <v>-845.8600000000001</v>
      </c>
      <c r="Q144" s="100">
        <f t="shared" si="9"/>
        <v>630.908</v>
      </c>
      <c r="S144" s="10"/>
    </row>
    <row r="145" spans="1:19" s="7" customFormat="1" ht="15.75" customHeight="1">
      <c r="A145" s="98">
        <v>146</v>
      </c>
      <c r="B145" s="36" t="s">
        <v>248</v>
      </c>
      <c r="C145" s="36" t="s">
        <v>253</v>
      </c>
      <c r="D145" s="29" t="s">
        <v>8</v>
      </c>
      <c r="E145" s="39">
        <v>48</v>
      </c>
      <c r="F145" s="30">
        <v>31</v>
      </c>
      <c r="G145" s="75">
        <v>54.125</v>
      </c>
      <c r="H145" s="68" t="s">
        <v>355</v>
      </c>
      <c r="I145" s="30">
        <v>4</v>
      </c>
      <c r="J145" s="30">
        <v>9</v>
      </c>
      <c r="K145" s="75">
        <v>34.449</v>
      </c>
      <c r="L145" s="47">
        <v>-1854.68</v>
      </c>
      <c r="M145" s="47">
        <v>321.76</v>
      </c>
      <c r="N145" s="47">
        <v>116</v>
      </c>
      <c r="O145" s="73">
        <f t="shared" si="10"/>
        <v>380.57280000000003</v>
      </c>
      <c r="P145" s="48">
        <f t="shared" si="8"/>
        <v>-845.6200000000001</v>
      </c>
      <c r="Q145" s="100">
        <f t="shared" si="9"/>
        <v>-321.76</v>
      </c>
      <c r="S145" s="10"/>
    </row>
    <row r="146" spans="1:19" s="7" customFormat="1" ht="15.75" customHeight="1">
      <c r="A146" s="98">
        <v>147</v>
      </c>
      <c r="B146" s="36" t="s">
        <v>248</v>
      </c>
      <c r="C146" s="36" t="s">
        <v>254</v>
      </c>
      <c r="D146" s="29" t="s">
        <v>8</v>
      </c>
      <c r="E146" s="39">
        <v>48</v>
      </c>
      <c r="F146" s="30">
        <v>31</v>
      </c>
      <c r="G146" s="75">
        <v>53.733</v>
      </c>
      <c r="H146" s="68" t="s">
        <v>355</v>
      </c>
      <c r="I146" s="30">
        <v>4</v>
      </c>
      <c r="J146" s="30">
        <v>9</v>
      </c>
      <c r="K146" s="75">
        <v>34.565</v>
      </c>
      <c r="L146" s="47">
        <v>-1860.44</v>
      </c>
      <c r="M146" s="47">
        <v>310.846</v>
      </c>
      <c r="N146" s="47">
        <v>116.5</v>
      </c>
      <c r="O146" s="73">
        <f t="shared" si="10"/>
        <v>382.21320000000003</v>
      </c>
      <c r="P146" s="48">
        <f t="shared" si="8"/>
        <v>-839.8600000000001</v>
      </c>
      <c r="Q146" s="100">
        <f t="shared" si="9"/>
        <v>-310.846</v>
      </c>
      <c r="S146" s="10"/>
    </row>
    <row r="147" spans="1:19" s="7" customFormat="1" ht="15.75" customHeight="1">
      <c r="A147" s="98">
        <v>148</v>
      </c>
      <c r="B147" s="36" t="s">
        <v>248</v>
      </c>
      <c r="C147" s="36" t="s">
        <v>255</v>
      </c>
      <c r="D147" s="29" t="s">
        <v>8</v>
      </c>
      <c r="E147" s="39">
        <v>48</v>
      </c>
      <c r="F147" s="30">
        <v>31</v>
      </c>
      <c r="G147" s="75">
        <v>54.483</v>
      </c>
      <c r="H147" s="68" t="s">
        <v>355</v>
      </c>
      <c r="I147" s="30">
        <v>4</v>
      </c>
      <c r="J147" s="30">
        <v>9</v>
      </c>
      <c r="K147" s="75">
        <v>34.931</v>
      </c>
      <c r="L147" s="47">
        <v>-1860.973</v>
      </c>
      <c r="M147" s="47">
        <v>335.193</v>
      </c>
      <c r="N147" s="47">
        <v>116</v>
      </c>
      <c r="O147" s="73">
        <f t="shared" si="10"/>
        <v>380.57280000000003</v>
      </c>
      <c r="P147" s="48">
        <f t="shared" si="8"/>
        <v>-839.3270000000002</v>
      </c>
      <c r="Q147" s="100">
        <f t="shared" si="9"/>
        <v>-335.193</v>
      </c>
      <c r="S147" s="10"/>
    </row>
    <row r="148" spans="1:19" s="7" customFormat="1" ht="15.75" customHeight="1">
      <c r="A148" s="98">
        <v>149</v>
      </c>
      <c r="B148" s="36" t="s">
        <v>248</v>
      </c>
      <c r="C148" s="36" t="s">
        <v>256</v>
      </c>
      <c r="D148" s="29" t="s">
        <v>8</v>
      </c>
      <c r="E148" s="39">
        <v>48</v>
      </c>
      <c r="F148" s="30">
        <v>31</v>
      </c>
      <c r="G148" s="75">
        <v>54.093</v>
      </c>
      <c r="H148" s="68" t="s">
        <v>355</v>
      </c>
      <c r="I148" s="30">
        <v>4</v>
      </c>
      <c r="J148" s="30">
        <v>9</v>
      </c>
      <c r="K148" s="75">
        <v>35.068</v>
      </c>
      <c r="L148" s="47">
        <v>-1867.127</v>
      </c>
      <c r="M148" s="47">
        <v>324.463</v>
      </c>
      <c r="N148" s="47">
        <v>116.3</v>
      </c>
      <c r="O148" s="73">
        <f t="shared" si="10"/>
        <v>381.55704000000003</v>
      </c>
      <c r="P148" s="48">
        <f t="shared" si="8"/>
        <v>-833.1730000000002</v>
      </c>
      <c r="Q148" s="100">
        <f t="shared" si="9"/>
        <v>-324.463</v>
      </c>
      <c r="S148" s="10"/>
    </row>
    <row r="149" spans="1:19" s="7" customFormat="1" ht="15.75" customHeight="1">
      <c r="A149" s="98">
        <v>150</v>
      </c>
      <c r="B149" s="36" t="s">
        <v>257</v>
      </c>
      <c r="C149" s="36" t="s">
        <v>258</v>
      </c>
      <c r="D149" s="29" t="s">
        <v>8</v>
      </c>
      <c r="E149" s="39">
        <v>48</v>
      </c>
      <c r="F149" s="30">
        <v>31</v>
      </c>
      <c r="G149" s="75">
        <v>52.665</v>
      </c>
      <c r="H149" s="68" t="s">
        <v>355</v>
      </c>
      <c r="I149" s="30">
        <v>4</v>
      </c>
      <c r="J149" s="30">
        <v>9</v>
      </c>
      <c r="K149" s="75">
        <v>34.481</v>
      </c>
      <c r="L149" s="47">
        <v>-1868.272</v>
      </c>
      <c r="M149" s="47">
        <v>278.753</v>
      </c>
      <c r="N149" s="47">
        <v>111</v>
      </c>
      <c r="O149" s="73">
        <f t="shared" si="10"/>
        <v>364.16880000000003</v>
      </c>
      <c r="P149" s="48">
        <f t="shared" si="8"/>
        <v>-832.0280000000002</v>
      </c>
      <c r="Q149" s="100">
        <f t="shared" si="9"/>
        <v>-278.753</v>
      </c>
      <c r="S149" s="10"/>
    </row>
    <row r="150" spans="1:19" s="7" customFormat="1" ht="15.75" customHeight="1">
      <c r="A150" s="98">
        <v>151</v>
      </c>
      <c r="B150" s="36" t="s">
        <v>259</v>
      </c>
      <c r="C150" s="36" t="s">
        <v>260</v>
      </c>
      <c r="D150" s="29" t="s">
        <v>8</v>
      </c>
      <c r="E150" s="39">
        <v>48</v>
      </c>
      <c r="F150" s="30">
        <v>31</v>
      </c>
      <c r="G150" s="75">
        <v>52.985</v>
      </c>
      <c r="H150" s="68" t="s">
        <v>355</v>
      </c>
      <c r="I150" s="30">
        <v>4</v>
      </c>
      <c r="J150" s="30">
        <v>9</v>
      </c>
      <c r="K150" s="75">
        <v>34.678</v>
      </c>
      <c r="L150" s="47">
        <v>-1869.302</v>
      </c>
      <c r="M150" s="47">
        <v>289.382</v>
      </c>
      <c r="N150" s="47">
        <v>111</v>
      </c>
      <c r="O150" s="73">
        <f t="shared" si="10"/>
        <v>364.16880000000003</v>
      </c>
      <c r="P150" s="48">
        <f t="shared" si="8"/>
        <v>-830.9980000000003</v>
      </c>
      <c r="Q150" s="100">
        <f t="shared" si="9"/>
        <v>-289.382</v>
      </c>
      <c r="S150" s="10"/>
    </row>
    <row r="151" spans="1:19" s="7" customFormat="1" ht="15.75" customHeight="1">
      <c r="A151" s="98">
        <v>152</v>
      </c>
      <c r="B151" s="36" t="s">
        <v>261</v>
      </c>
      <c r="C151" s="36" t="s">
        <v>262</v>
      </c>
      <c r="D151" s="29" t="s">
        <v>8</v>
      </c>
      <c r="E151" s="39">
        <v>48</v>
      </c>
      <c r="F151" s="30">
        <v>31</v>
      </c>
      <c r="G151" s="75">
        <v>52.344</v>
      </c>
      <c r="H151" s="68" t="s">
        <v>355</v>
      </c>
      <c r="I151" s="30">
        <v>4</v>
      </c>
      <c r="J151" s="30">
        <v>9</v>
      </c>
      <c r="K151" s="75">
        <v>35.211</v>
      </c>
      <c r="L151" s="47">
        <v>-1885.467</v>
      </c>
      <c r="M151" s="47">
        <v>273.561</v>
      </c>
      <c r="N151" s="47">
        <v>111</v>
      </c>
      <c r="O151" s="73">
        <f t="shared" si="10"/>
        <v>364.16880000000003</v>
      </c>
      <c r="P151" s="48">
        <f t="shared" si="8"/>
        <v>-814.8330000000001</v>
      </c>
      <c r="Q151" s="100">
        <f t="shared" si="9"/>
        <v>-273.561</v>
      </c>
      <c r="S151" s="10"/>
    </row>
    <row r="152" spans="1:19" s="7" customFormat="1" ht="15.75" customHeight="1">
      <c r="A152" s="98">
        <v>153</v>
      </c>
      <c r="B152" s="36" t="s">
        <v>263</v>
      </c>
      <c r="C152" s="36" t="s">
        <v>264</v>
      </c>
      <c r="D152" s="29" t="s">
        <v>8</v>
      </c>
      <c r="E152" s="39">
        <v>48</v>
      </c>
      <c r="F152" s="30">
        <v>31</v>
      </c>
      <c r="G152" s="75">
        <v>52.878</v>
      </c>
      <c r="H152" s="68" t="s">
        <v>355</v>
      </c>
      <c r="I152" s="30">
        <v>4</v>
      </c>
      <c r="J152" s="30">
        <v>9</v>
      </c>
      <c r="K152" s="75">
        <v>35.536</v>
      </c>
      <c r="L152" s="47">
        <v>-1887.11</v>
      </c>
      <c r="M152" s="47">
        <v>291.277</v>
      </c>
      <c r="N152" s="47">
        <v>111</v>
      </c>
      <c r="O152" s="73">
        <f t="shared" si="10"/>
        <v>364.16880000000003</v>
      </c>
      <c r="P152" s="48">
        <f t="shared" si="8"/>
        <v>-813.1900000000003</v>
      </c>
      <c r="Q152" s="100">
        <f t="shared" si="9"/>
        <v>-291.277</v>
      </c>
      <c r="S152" s="10"/>
    </row>
    <row r="153" spans="1:19" s="7" customFormat="1" ht="15.75" customHeight="1">
      <c r="A153" s="98">
        <v>154</v>
      </c>
      <c r="B153" s="36" t="s">
        <v>265</v>
      </c>
      <c r="C153" s="36" t="s">
        <v>266</v>
      </c>
      <c r="D153" s="29" t="s">
        <v>8</v>
      </c>
      <c r="E153" s="39">
        <v>48</v>
      </c>
      <c r="F153" s="30">
        <v>31</v>
      </c>
      <c r="G153" s="75">
        <v>24.258</v>
      </c>
      <c r="H153" s="68" t="s">
        <v>355</v>
      </c>
      <c r="I153" s="30">
        <v>4</v>
      </c>
      <c r="J153" s="30">
        <v>9</v>
      </c>
      <c r="K153" s="75">
        <v>23.428</v>
      </c>
      <c r="L153" s="47">
        <v>-1903.86</v>
      </c>
      <c r="M153" s="47">
        <v>-626.69</v>
      </c>
      <c r="N153" s="47">
        <v>131.2</v>
      </c>
      <c r="O153" s="73">
        <f t="shared" si="10"/>
        <v>430.44095999999996</v>
      </c>
      <c r="P153" s="48">
        <f t="shared" si="8"/>
        <v>-796.4400000000003</v>
      </c>
      <c r="Q153" s="100">
        <f t="shared" si="9"/>
        <v>626.69</v>
      </c>
      <c r="S153" s="10"/>
    </row>
    <row r="154" spans="1:19" s="7" customFormat="1" ht="15.75" customHeight="1">
      <c r="A154" s="98">
        <v>155</v>
      </c>
      <c r="B154" s="36" t="s">
        <v>267</v>
      </c>
      <c r="C154" s="36" t="s">
        <v>268</v>
      </c>
      <c r="D154" s="29" t="s">
        <v>8</v>
      </c>
      <c r="E154" s="39">
        <v>48</v>
      </c>
      <c r="F154" s="30">
        <v>31</v>
      </c>
      <c r="G154" s="75">
        <v>25.78</v>
      </c>
      <c r="H154" s="68" t="s">
        <v>355</v>
      </c>
      <c r="I154" s="30">
        <v>4</v>
      </c>
      <c r="J154" s="30">
        <v>9</v>
      </c>
      <c r="K154" s="75">
        <v>24.197</v>
      </c>
      <c r="L154" s="47">
        <v>-1904.871</v>
      </c>
      <c r="M154" s="47">
        <v>-577.302</v>
      </c>
      <c r="N154" s="47">
        <v>131.2</v>
      </c>
      <c r="O154" s="73">
        <f t="shared" si="10"/>
        <v>430.44095999999996</v>
      </c>
      <c r="P154" s="48">
        <f t="shared" si="8"/>
        <v>-795.4290000000001</v>
      </c>
      <c r="Q154" s="100">
        <f t="shared" si="9"/>
        <v>577.302</v>
      </c>
      <c r="S154" s="10"/>
    </row>
    <row r="155" spans="1:19" s="7" customFormat="1" ht="15.75" customHeight="1">
      <c r="A155" s="98">
        <v>156</v>
      </c>
      <c r="B155" s="36" t="s">
        <v>269</v>
      </c>
      <c r="C155" s="36" t="s">
        <v>270</v>
      </c>
      <c r="D155" s="29" t="s">
        <v>8</v>
      </c>
      <c r="E155" s="39">
        <v>48</v>
      </c>
      <c r="F155" s="30">
        <v>31</v>
      </c>
      <c r="G155" s="75">
        <v>25.118</v>
      </c>
      <c r="H155" s="68" t="s">
        <v>355</v>
      </c>
      <c r="I155" s="30">
        <v>4</v>
      </c>
      <c r="J155" s="30">
        <v>9</v>
      </c>
      <c r="K155" s="75">
        <v>27.502</v>
      </c>
      <c r="L155" s="47">
        <v>-1975.701</v>
      </c>
      <c r="M155" s="47">
        <v>-577.397</v>
      </c>
      <c r="N155" s="47">
        <v>131.2</v>
      </c>
      <c r="O155" s="73">
        <f t="shared" si="10"/>
        <v>430.44095999999996</v>
      </c>
      <c r="P155" s="48">
        <f t="shared" si="8"/>
        <v>-724.5990000000002</v>
      </c>
      <c r="Q155" s="100">
        <f t="shared" si="9"/>
        <v>577.397</v>
      </c>
      <c r="S155" s="10"/>
    </row>
    <row r="156" spans="1:19" s="7" customFormat="1" ht="15.75" customHeight="1">
      <c r="A156" s="98">
        <v>157</v>
      </c>
      <c r="B156" s="36" t="s">
        <v>271</v>
      </c>
      <c r="C156" s="36" t="s">
        <v>272</v>
      </c>
      <c r="D156" s="29" t="s">
        <v>8</v>
      </c>
      <c r="E156" s="39">
        <v>48</v>
      </c>
      <c r="F156" s="30">
        <v>31</v>
      </c>
      <c r="G156" s="75">
        <v>23.569</v>
      </c>
      <c r="H156" s="68" t="s">
        <v>355</v>
      </c>
      <c r="I156" s="30">
        <v>4</v>
      </c>
      <c r="J156" s="30">
        <v>9</v>
      </c>
      <c r="K156" s="75">
        <v>26.884</v>
      </c>
      <c r="L156" s="47">
        <v>-1977.308</v>
      </c>
      <c r="M156" s="47">
        <v>-626.87</v>
      </c>
      <c r="N156" s="47">
        <v>131.2</v>
      </c>
      <c r="O156" s="73">
        <f t="shared" si="10"/>
        <v>430.44095999999996</v>
      </c>
      <c r="P156" s="48">
        <f t="shared" si="8"/>
        <v>-722.9920000000002</v>
      </c>
      <c r="Q156" s="100">
        <f t="shared" si="9"/>
        <v>626.87</v>
      </c>
      <c r="S156" s="10"/>
    </row>
    <row r="157" spans="1:19" s="7" customFormat="1" ht="15.75" customHeight="1">
      <c r="A157" s="98">
        <v>158</v>
      </c>
      <c r="B157" s="36" t="s">
        <v>273</v>
      </c>
      <c r="C157" s="36" t="s">
        <v>274</v>
      </c>
      <c r="D157" s="29" t="s">
        <v>8</v>
      </c>
      <c r="E157" s="39">
        <v>48</v>
      </c>
      <c r="F157" s="30">
        <v>31</v>
      </c>
      <c r="G157" s="75">
        <v>23.019</v>
      </c>
      <c r="H157" s="68" t="s">
        <v>355</v>
      </c>
      <c r="I157" s="30">
        <v>4</v>
      </c>
      <c r="J157" s="30">
        <v>9</v>
      </c>
      <c r="K157" s="75">
        <v>29.856</v>
      </c>
      <c r="L157" s="47">
        <v>-2040.6</v>
      </c>
      <c r="M157" s="47">
        <v>-625.615</v>
      </c>
      <c r="N157" s="47">
        <v>130.6</v>
      </c>
      <c r="O157" s="73">
        <f t="shared" si="10"/>
        <v>428.47248</v>
      </c>
      <c r="P157" s="48">
        <f t="shared" si="8"/>
        <v>-659.7000000000003</v>
      </c>
      <c r="Q157" s="100">
        <f t="shared" si="9"/>
        <v>625.615</v>
      </c>
      <c r="S157" s="10"/>
    </row>
    <row r="158" spans="1:19" s="7" customFormat="1" ht="15.75" customHeight="1">
      <c r="A158" s="98">
        <v>159</v>
      </c>
      <c r="B158" s="36" t="s">
        <v>273</v>
      </c>
      <c r="C158" s="36" t="s">
        <v>275</v>
      </c>
      <c r="D158" s="29" t="s">
        <v>8</v>
      </c>
      <c r="E158" s="39">
        <v>48</v>
      </c>
      <c r="F158" s="30">
        <v>31</v>
      </c>
      <c r="G158" s="75">
        <v>22.561</v>
      </c>
      <c r="H158" s="68" t="s">
        <v>355</v>
      </c>
      <c r="I158" s="30">
        <v>4</v>
      </c>
      <c r="J158" s="30">
        <v>9</v>
      </c>
      <c r="K158" s="75">
        <v>33.159</v>
      </c>
      <c r="L158" s="47">
        <v>-2109.58</v>
      </c>
      <c r="M158" s="47">
        <v>-619.684</v>
      </c>
      <c r="N158" s="47">
        <v>128.6</v>
      </c>
      <c r="O158" s="73">
        <f t="shared" si="10"/>
        <v>421.91088</v>
      </c>
      <c r="P158" s="48">
        <f t="shared" si="8"/>
        <v>-590.7200000000003</v>
      </c>
      <c r="Q158" s="100">
        <f t="shared" si="9"/>
        <v>619.684</v>
      </c>
      <c r="S158" s="10"/>
    </row>
    <row r="159" spans="1:19" s="7" customFormat="1" ht="15.75" customHeight="1">
      <c r="A159" s="98">
        <v>160</v>
      </c>
      <c r="B159" s="36" t="s">
        <v>276</v>
      </c>
      <c r="C159" s="36" t="s">
        <v>277</v>
      </c>
      <c r="D159" s="29" t="s">
        <v>8</v>
      </c>
      <c r="E159" s="39">
        <v>48</v>
      </c>
      <c r="F159" s="30">
        <v>31</v>
      </c>
      <c r="G159" s="75">
        <v>48.836</v>
      </c>
      <c r="H159" s="68" t="s">
        <v>355</v>
      </c>
      <c r="I159" s="30">
        <v>4</v>
      </c>
      <c r="J159" s="30">
        <v>9</v>
      </c>
      <c r="K159" s="75">
        <v>49.627</v>
      </c>
      <c r="L159" s="47">
        <v>-2199.888</v>
      </c>
      <c r="M159" s="47">
        <v>254.797</v>
      </c>
      <c r="N159" s="47">
        <v>121.1</v>
      </c>
      <c r="O159" s="73">
        <f t="shared" si="10"/>
        <v>397.30488</v>
      </c>
      <c r="P159" s="48">
        <f t="shared" si="8"/>
        <v>-500.41200000000026</v>
      </c>
      <c r="Q159" s="100">
        <f t="shared" si="9"/>
        <v>-254.797</v>
      </c>
      <c r="S159" s="10"/>
    </row>
    <row r="160" spans="1:19" s="7" customFormat="1" ht="15.75" customHeight="1">
      <c r="A160" s="98">
        <v>161</v>
      </c>
      <c r="B160" s="67" t="s">
        <v>357</v>
      </c>
      <c r="C160" s="36" t="s">
        <v>278</v>
      </c>
      <c r="D160" s="29" t="s">
        <v>8</v>
      </c>
      <c r="E160" s="39">
        <v>48</v>
      </c>
      <c r="F160" s="30">
        <v>31</v>
      </c>
      <c r="G160" s="75">
        <v>48.973</v>
      </c>
      <c r="H160" s="68" t="s">
        <v>355</v>
      </c>
      <c r="I160" s="30">
        <v>4</v>
      </c>
      <c r="J160" s="30">
        <v>9</v>
      </c>
      <c r="K160" s="75">
        <v>49.802</v>
      </c>
      <c r="L160" s="47">
        <v>-2202.11</v>
      </c>
      <c r="M160" s="47">
        <v>259.883</v>
      </c>
      <c r="N160" s="47">
        <v>121.1</v>
      </c>
      <c r="O160" s="73">
        <f t="shared" si="10"/>
        <v>397.30488</v>
      </c>
      <c r="P160" s="48">
        <f aca="true" t="shared" si="11" ref="P160:P177">IF(L160&lt;&gt;"",-L160-$C$2,"")</f>
        <v>-498.19000000000005</v>
      </c>
      <c r="Q160" s="100">
        <f t="shared" si="9"/>
        <v>-259.883</v>
      </c>
      <c r="S160" s="10"/>
    </row>
    <row r="161" spans="1:19" s="7" customFormat="1" ht="15.75" customHeight="1">
      <c r="A161" s="98">
        <v>162</v>
      </c>
      <c r="B161" s="36" t="s">
        <v>279</v>
      </c>
      <c r="C161" s="36" t="s">
        <v>280</v>
      </c>
      <c r="D161" s="29" t="s">
        <v>8</v>
      </c>
      <c r="E161" s="39">
        <v>48</v>
      </c>
      <c r="F161" s="30">
        <v>31</v>
      </c>
      <c r="G161" s="75">
        <v>48.829</v>
      </c>
      <c r="H161" s="68" t="s">
        <v>355</v>
      </c>
      <c r="I161" s="30">
        <v>4</v>
      </c>
      <c r="J161" s="30">
        <v>9</v>
      </c>
      <c r="K161" s="75">
        <v>50.02</v>
      </c>
      <c r="L161" s="47">
        <v>-2207.672</v>
      </c>
      <c r="M161" s="47">
        <v>256.908</v>
      </c>
      <c r="N161" s="47">
        <v>121.1</v>
      </c>
      <c r="O161" s="73">
        <f t="shared" si="10"/>
        <v>397.30488</v>
      </c>
      <c r="P161" s="48">
        <f t="shared" si="11"/>
        <v>-492.62800000000016</v>
      </c>
      <c r="Q161" s="100">
        <f t="shared" si="9"/>
        <v>-256.908</v>
      </c>
      <c r="S161" s="10"/>
    </row>
    <row r="162" spans="1:19" s="7" customFormat="1" ht="15.75" customHeight="1">
      <c r="A162" s="98">
        <v>163</v>
      </c>
      <c r="B162" s="36" t="s">
        <v>281</v>
      </c>
      <c r="C162" s="36" t="s">
        <v>282</v>
      </c>
      <c r="D162" s="29" t="s">
        <v>8</v>
      </c>
      <c r="E162" s="39">
        <v>48</v>
      </c>
      <c r="F162" s="30">
        <v>31</v>
      </c>
      <c r="G162" s="75">
        <v>48.993</v>
      </c>
      <c r="H162" s="68" t="s">
        <v>355</v>
      </c>
      <c r="I162" s="30">
        <v>4</v>
      </c>
      <c r="J162" s="30">
        <v>9</v>
      </c>
      <c r="K162" s="75">
        <v>50.1</v>
      </c>
      <c r="L162" s="47">
        <v>-2207.788</v>
      </c>
      <c r="M162" s="47">
        <v>262.232</v>
      </c>
      <c r="N162" s="47">
        <v>121.1</v>
      </c>
      <c r="O162" s="73">
        <f t="shared" si="10"/>
        <v>397.30488</v>
      </c>
      <c r="P162" s="48">
        <f t="shared" si="11"/>
        <v>-492.51200000000017</v>
      </c>
      <c r="Q162" s="100">
        <f t="shared" si="9"/>
        <v>-262.232</v>
      </c>
      <c r="S162" s="10"/>
    </row>
    <row r="163" spans="1:19" s="7" customFormat="1" ht="15.75" customHeight="1">
      <c r="A163" s="98">
        <v>164</v>
      </c>
      <c r="B163" s="36" t="s">
        <v>46</v>
      </c>
      <c r="C163" s="36" t="s">
        <v>283</v>
      </c>
      <c r="D163" s="29" t="s">
        <v>8</v>
      </c>
      <c r="E163" s="39">
        <v>48</v>
      </c>
      <c r="F163" s="30">
        <v>32</v>
      </c>
      <c r="G163" s="75">
        <v>41.632</v>
      </c>
      <c r="H163" s="68" t="s">
        <v>355</v>
      </c>
      <c r="I163" s="30">
        <v>4</v>
      </c>
      <c r="J163" s="30">
        <v>10</v>
      </c>
      <c r="K163" s="75">
        <v>23.156</v>
      </c>
      <c r="L163" s="47">
        <v>-2389.67</v>
      </c>
      <c r="M163" s="47">
        <v>-2014.514</v>
      </c>
      <c r="N163" s="47">
        <v>139</v>
      </c>
      <c r="O163" s="73">
        <f t="shared" si="10"/>
        <v>456.0312</v>
      </c>
      <c r="P163" s="48">
        <f t="shared" si="11"/>
        <v>-310.6300000000001</v>
      </c>
      <c r="Q163" s="100">
        <f t="shared" si="9"/>
        <v>2014.514</v>
      </c>
      <c r="S163" s="10"/>
    </row>
    <row r="164" spans="1:19" s="7" customFormat="1" ht="15.75" customHeight="1">
      <c r="A164" s="98">
        <v>165</v>
      </c>
      <c r="B164" s="36" t="s">
        <v>284</v>
      </c>
      <c r="C164" s="36" t="s">
        <v>285</v>
      </c>
      <c r="D164" s="29" t="s">
        <v>8</v>
      </c>
      <c r="E164" s="39">
        <v>48</v>
      </c>
      <c r="F164" s="30">
        <v>31</v>
      </c>
      <c r="G164" s="75">
        <v>40.703</v>
      </c>
      <c r="H164" s="68" t="s">
        <v>355</v>
      </c>
      <c r="I164" s="30">
        <v>4</v>
      </c>
      <c r="J164" s="30">
        <v>9</v>
      </c>
      <c r="K164" s="75">
        <v>56.735</v>
      </c>
      <c r="L164" s="47">
        <v>-2411.789</v>
      </c>
      <c r="M164" s="47">
        <v>56.111</v>
      </c>
      <c r="N164" s="47">
        <v>105.2</v>
      </c>
      <c r="O164" s="73">
        <f t="shared" si="10"/>
        <v>345.14016000000004</v>
      </c>
      <c r="P164" s="48">
        <f t="shared" si="11"/>
        <v>-288.51099999999997</v>
      </c>
      <c r="Q164" s="100">
        <f t="shared" si="9"/>
        <v>-56.111</v>
      </c>
      <c r="S164" s="10"/>
    </row>
    <row r="165" spans="1:19" s="7" customFormat="1" ht="15.75" customHeight="1">
      <c r="A165" s="98">
        <v>166</v>
      </c>
      <c r="B165" s="36" t="s">
        <v>284</v>
      </c>
      <c r="C165" s="36" t="s">
        <v>286</v>
      </c>
      <c r="D165" s="29" t="s">
        <v>8</v>
      </c>
      <c r="E165" s="39">
        <v>48</v>
      </c>
      <c r="F165" s="30">
        <v>31</v>
      </c>
      <c r="G165" s="75">
        <v>40.861</v>
      </c>
      <c r="H165" s="68" t="s">
        <v>355</v>
      </c>
      <c r="I165" s="30">
        <v>4</v>
      </c>
      <c r="J165" s="30">
        <v>9</v>
      </c>
      <c r="K165" s="75">
        <v>56.818</v>
      </c>
      <c r="L165" s="47">
        <v>-2412.017</v>
      </c>
      <c r="M165" s="47">
        <v>61.275</v>
      </c>
      <c r="N165" s="47">
        <v>105.2</v>
      </c>
      <c r="O165" s="73">
        <f t="shared" si="10"/>
        <v>345.14016000000004</v>
      </c>
      <c r="P165" s="48">
        <f t="shared" si="11"/>
        <v>-288.28300000000036</v>
      </c>
      <c r="Q165" s="100">
        <f t="shared" si="9"/>
        <v>-61.275</v>
      </c>
      <c r="S165" s="10"/>
    </row>
    <row r="166" spans="1:19" s="7" customFormat="1" ht="15.75" customHeight="1">
      <c r="A166" s="98">
        <v>167</v>
      </c>
      <c r="B166" s="36" t="s">
        <v>287</v>
      </c>
      <c r="C166" s="36" t="s">
        <v>288</v>
      </c>
      <c r="D166" s="29" t="s">
        <v>8</v>
      </c>
      <c r="E166" s="39">
        <v>48</v>
      </c>
      <c r="F166" s="30">
        <v>31</v>
      </c>
      <c r="G166" s="75">
        <v>37.331</v>
      </c>
      <c r="H166" s="68" t="s">
        <v>355</v>
      </c>
      <c r="I166" s="30">
        <v>4</v>
      </c>
      <c r="J166" s="30">
        <v>9</v>
      </c>
      <c r="K166" s="75">
        <v>55.25</v>
      </c>
      <c r="L166" s="47">
        <v>-2412.555</v>
      </c>
      <c r="M166" s="47">
        <v>-52.409</v>
      </c>
      <c r="N166" s="47">
        <v>106.2</v>
      </c>
      <c r="O166" s="73">
        <f t="shared" si="10"/>
        <v>348.42096000000004</v>
      </c>
      <c r="P166" s="48">
        <f t="shared" si="11"/>
        <v>-287.74500000000035</v>
      </c>
      <c r="Q166" s="100">
        <f t="shared" si="9"/>
        <v>52.409</v>
      </c>
      <c r="S166" s="10"/>
    </row>
    <row r="167" spans="1:19" s="7" customFormat="1" ht="15.75" customHeight="1">
      <c r="A167" s="98">
        <v>168</v>
      </c>
      <c r="B167" s="36" t="s">
        <v>287</v>
      </c>
      <c r="C167" s="36" t="s">
        <v>289</v>
      </c>
      <c r="D167" s="29" t="s">
        <v>8</v>
      </c>
      <c r="E167" s="39">
        <v>48</v>
      </c>
      <c r="F167" s="30">
        <v>31</v>
      </c>
      <c r="G167" s="75">
        <v>37.178</v>
      </c>
      <c r="H167" s="68" t="s">
        <v>355</v>
      </c>
      <c r="I167" s="30">
        <v>4</v>
      </c>
      <c r="J167" s="30">
        <v>9</v>
      </c>
      <c r="K167" s="75">
        <v>55.182</v>
      </c>
      <c r="L167" s="47">
        <v>-2412.578</v>
      </c>
      <c r="M167" s="47">
        <v>-57.336</v>
      </c>
      <c r="N167" s="47">
        <v>106.2</v>
      </c>
      <c r="O167" s="73">
        <f t="shared" si="10"/>
        <v>348.42096000000004</v>
      </c>
      <c r="P167" s="48">
        <f t="shared" si="11"/>
        <v>-287.7220000000002</v>
      </c>
      <c r="Q167" s="100">
        <f t="shared" si="9"/>
        <v>57.336</v>
      </c>
      <c r="S167" s="10"/>
    </row>
    <row r="168" spans="1:19" s="7" customFormat="1" ht="15.75" customHeight="1">
      <c r="A168" s="98">
        <v>169</v>
      </c>
      <c r="B168" s="36" t="s">
        <v>290</v>
      </c>
      <c r="C168" s="36" t="s">
        <v>291</v>
      </c>
      <c r="D168" s="29" t="s">
        <v>8</v>
      </c>
      <c r="E168" s="39">
        <v>48</v>
      </c>
      <c r="F168" s="30">
        <v>31</v>
      </c>
      <c r="G168" s="75">
        <v>36.893</v>
      </c>
      <c r="H168" s="68" t="s">
        <v>355</v>
      </c>
      <c r="I168" s="30">
        <v>4</v>
      </c>
      <c r="J168" s="30">
        <v>9</v>
      </c>
      <c r="K168" s="75">
        <v>57.457</v>
      </c>
      <c r="L168" s="47">
        <v>-2459.815</v>
      </c>
      <c r="M168" s="47">
        <v>-52.347</v>
      </c>
      <c r="N168" s="47">
        <v>106</v>
      </c>
      <c r="O168" s="73">
        <f t="shared" si="10"/>
        <v>347.76480000000004</v>
      </c>
      <c r="P168" s="48">
        <f t="shared" si="11"/>
        <v>-240.48500000000013</v>
      </c>
      <c r="Q168" s="100">
        <f t="shared" si="9"/>
        <v>52.347</v>
      </c>
      <c r="S168" s="10"/>
    </row>
    <row r="169" spans="1:19" s="7" customFormat="1" ht="15.75" customHeight="1">
      <c r="A169" s="98">
        <v>170</v>
      </c>
      <c r="B169" s="36" t="s">
        <v>290</v>
      </c>
      <c r="C169" s="36" t="s">
        <v>292</v>
      </c>
      <c r="D169" s="29" t="s">
        <v>8</v>
      </c>
      <c r="E169" s="39">
        <v>48</v>
      </c>
      <c r="F169" s="30">
        <v>31</v>
      </c>
      <c r="G169" s="75">
        <v>36.734</v>
      </c>
      <c r="H169" s="68" t="s">
        <v>355</v>
      </c>
      <c r="I169" s="30">
        <v>4</v>
      </c>
      <c r="J169" s="30">
        <v>9</v>
      </c>
      <c r="K169" s="75">
        <v>57.391</v>
      </c>
      <c r="L169" s="47">
        <v>-2459.93</v>
      </c>
      <c r="M169" s="47">
        <v>-57.441</v>
      </c>
      <c r="N169" s="47">
        <v>106</v>
      </c>
      <c r="O169" s="73">
        <f t="shared" si="10"/>
        <v>347.76480000000004</v>
      </c>
      <c r="P169" s="48">
        <f t="shared" si="11"/>
        <v>-240.37000000000035</v>
      </c>
      <c r="Q169" s="100">
        <f t="shared" si="9"/>
        <v>57.441</v>
      </c>
      <c r="S169" s="10"/>
    </row>
    <row r="170" spans="1:19" s="7" customFormat="1" ht="15.75" customHeight="1">
      <c r="A170" s="98">
        <v>171</v>
      </c>
      <c r="B170" s="36" t="s">
        <v>293</v>
      </c>
      <c r="C170" s="36" t="s">
        <v>294</v>
      </c>
      <c r="D170" s="29" t="s">
        <v>8</v>
      </c>
      <c r="E170" s="39">
        <v>48</v>
      </c>
      <c r="F170" s="30">
        <v>31</v>
      </c>
      <c r="G170" s="75">
        <v>40.252</v>
      </c>
      <c r="H170" s="68" t="s">
        <v>355</v>
      </c>
      <c r="I170" s="30">
        <v>4</v>
      </c>
      <c r="J170" s="30">
        <v>9</v>
      </c>
      <c r="K170" s="75">
        <v>59.006</v>
      </c>
      <c r="L170" s="47">
        <v>-2460.421</v>
      </c>
      <c r="M170" s="47">
        <v>56.165</v>
      </c>
      <c r="N170" s="47">
        <v>104.6</v>
      </c>
      <c r="O170" s="73">
        <f t="shared" si="10"/>
        <v>343.17168</v>
      </c>
      <c r="P170" s="48">
        <f t="shared" si="11"/>
        <v>-239.87900000000036</v>
      </c>
      <c r="Q170" s="100">
        <f t="shared" si="9"/>
        <v>-56.165</v>
      </c>
      <c r="S170" s="10"/>
    </row>
    <row r="171" spans="1:19" s="7" customFormat="1" ht="15.75" customHeight="1">
      <c r="A171" s="98">
        <v>172</v>
      </c>
      <c r="B171" s="36" t="s">
        <v>293</v>
      </c>
      <c r="C171" s="36" t="s">
        <v>295</v>
      </c>
      <c r="D171" s="29" t="s">
        <v>8</v>
      </c>
      <c r="E171" s="39">
        <v>48</v>
      </c>
      <c r="F171" s="30">
        <v>31</v>
      </c>
      <c r="G171" s="75">
        <v>40.405</v>
      </c>
      <c r="H171" s="68" t="s">
        <v>355</v>
      </c>
      <c r="I171" s="30">
        <v>4</v>
      </c>
      <c r="J171" s="30">
        <v>9</v>
      </c>
      <c r="K171" s="75">
        <v>59.086</v>
      </c>
      <c r="L171" s="47">
        <v>-2460.634</v>
      </c>
      <c r="M171" s="47">
        <v>61.164</v>
      </c>
      <c r="N171" s="47">
        <v>104.6</v>
      </c>
      <c r="O171" s="73">
        <f t="shared" si="10"/>
        <v>343.17168</v>
      </c>
      <c r="P171" s="48">
        <f t="shared" si="11"/>
        <v>-239.66600000000017</v>
      </c>
      <c r="Q171" s="100">
        <f t="shared" si="9"/>
        <v>-61.164</v>
      </c>
      <c r="S171" s="10"/>
    </row>
    <row r="172" spans="1:19" s="7" customFormat="1" ht="15.75" customHeight="1">
      <c r="A172" s="98">
        <v>173</v>
      </c>
      <c r="B172" s="36" t="s">
        <v>296</v>
      </c>
      <c r="C172" s="36" t="s">
        <v>297</v>
      </c>
      <c r="D172" s="29" t="s">
        <v>8</v>
      </c>
      <c r="E172" s="39">
        <v>48</v>
      </c>
      <c r="F172" s="30">
        <v>31</v>
      </c>
      <c r="G172" s="75">
        <v>38.815</v>
      </c>
      <c r="H172" s="68" t="s">
        <v>355</v>
      </c>
      <c r="I172" s="30">
        <v>4</v>
      </c>
      <c r="J172" s="30">
        <v>10</v>
      </c>
      <c r="K172" s="75">
        <v>0.763</v>
      </c>
      <c r="L172" s="47">
        <v>-2507.71</v>
      </c>
      <c r="M172" s="47">
        <v>24.017</v>
      </c>
      <c r="N172" s="47">
        <v>104.9</v>
      </c>
      <c r="O172" s="73">
        <f t="shared" si="10"/>
        <v>344.15592000000004</v>
      </c>
      <c r="P172" s="48">
        <f t="shared" si="11"/>
        <v>-192.59000000000015</v>
      </c>
      <c r="Q172" s="100">
        <f t="shared" si="9"/>
        <v>-24.017</v>
      </c>
      <c r="S172" s="10"/>
    </row>
    <row r="173" spans="1:19" s="7" customFormat="1" ht="15.75" customHeight="1">
      <c r="A173" s="98">
        <v>174</v>
      </c>
      <c r="B173" s="36" t="s">
        <v>296</v>
      </c>
      <c r="C173" s="36" t="s">
        <v>298</v>
      </c>
      <c r="D173" s="29" t="s">
        <v>8</v>
      </c>
      <c r="E173" s="39">
        <v>48</v>
      </c>
      <c r="F173" s="30">
        <v>31</v>
      </c>
      <c r="G173" s="75">
        <v>39.086</v>
      </c>
      <c r="H173" s="68" t="s">
        <v>355</v>
      </c>
      <c r="I173" s="30">
        <v>4</v>
      </c>
      <c r="J173" s="30">
        <v>10</v>
      </c>
      <c r="K173" s="75">
        <v>0.888</v>
      </c>
      <c r="L173" s="47">
        <v>-2507.759</v>
      </c>
      <c r="M173" s="47">
        <v>32.772</v>
      </c>
      <c r="N173" s="47">
        <v>104.9</v>
      </c>
      <c r="O173" s="73">
        <f t="shared" si="10"/>
        <v>344.15592000000004</v>
      </c>
      <c r="P173" s="48">
        <f t="shared" si="11"/>
        <v>-192.54100000000017</v>
      </c>
      <c r="Q173" s="100">
        <f t="shared" si="9"/>
        <v>-32.772</v>
      </c>
      <c r="S173" s="10"/>
    </row>
    <row r="174" spans="1:19" s="7" customFormat="1" ht="15.75" customHeight="1">
      <c r="A174" s="98">
        <v>175</v>
      </c>
      <c r="B174" s="36" t="s">
        <v>299</v>
      </c>
      <c r="C174" s="36" t="s">
        <v>300</v>
      </c>
      <c r="D174" s="29" t="s">
        <v>8</v>
      </c>
      <c r="E174" s="39">
        <v>48</v>
      </c>
      <c r="F174" s="30">
        <v>31</v>
      </c>
      <c r="G174" s="75">
        <v>38.594</v>
      </c>
      <c r="H174" s="68" t="s">
        <v>355</v>
      </c>
      <c r="I174" s="30">
        <v>4</v>
      </c>
      <c r="J174" s="30">
        <v>10</v>
      </c>
      <c r="K174" s="75">
        <v>2.536</v>
      </c>
      <c r="L174" s="47">
        <v>-2544.514</v>
      </c>
      <c r="M174" s="47">
        <v>27.939</v>
      </c>
      <c r="N174" s="47">
        <v>101.6</v>
      </c>
      <c r="O174" s="73">
        <f t="shared" si="10"/>
        <v>333.32928</v>
      </c>
      <c r="P174" s="48">
        <f t="shared" si="11"/>
        <v>-155.78600000000006</v>
      </c>
      <c r="Q174" s="100">
        <f t="shared" si="9"/>
        <v>-27.939</v>
      </c>
      <c r="S174" s="10"/>
    </row>
    <row r="175" spans="1:19" s="7" customFormat="1" ht="15.75" customHeight="1">
      <c r="A175" s="98">
        <v>176</v>
      </c>
      <c r="B175" s="35" t="s">
        <v>88</v>
      </c>
      <c r="C175" s="35" t="s">
        <v>301</v>
      </c>
      <c r="D175" s="29" t="s">
        <v>8</v>
      </c>
      <c r="E175" s="39">
        <v>48</v>
      </c>
      <c r="F175" s="30">
        <v>31</v>
      </c>
      <c r="G175" s="75">
        <v>40.133</v>
      </c>
      <c r="H175" s="68" t="s">
        <v>355</v>
      </c>
      <c r="I175" s="30">
        <v>4</v>
      </c>
      <c r="J175" s="30">
        <v>10</v>
      </c>
      <c r="K175" s="75">
        <v>3.613</v>
      </c>
      <c r="L175" s="44">
        <v>-2550</v>
      </c>
      <c r="M175" s="44">
        <v>79</v>
      </c>
      <c r="N175" s="45">
        <v>104</v>
      </c>
      <c r="O175" s="73">
        <f t="shared" si="10"/>
        <v>341.20320000000004</v>
      </c>
      <c r="P175" s="46">
        <f t="shared" si="11"/>
        <v>-150.30000000000018</v>
      </c>
      <c r="Q175" s="99">
        <f t="shared" si="9"/>
        <v>-79</v>
      </c>
      <c r="S175" s="10"/>
    </row>
    <row r="176" spans="1:19" s="54" customFormat="1" ht="15.75" customHeight="1">
      <c r="A176" s="98">
        <v>177</v>
      </c>
      <c r="B176" s="36" t="s">
        <v>302</v>
      </c>
      <c r="C176" s="36" t="s">
        <v>303</v>
      </c>
      <c r="D176" s="29" t="s">
        <v>8</v>
      </c>
      <c r="E176" s="39">
        <v>48</v>
      </c>
      <c r="F176" s="30">
        <v>31</v>
      </c>
      <c r="G176" s="75">
        <v>42.589</v>
      </c>
      <c r="H176" s="68" t="s">
        <v>355</v>
      </c>
      <c r="I176" s="30">
        <v>4</v>
      </c>
      <c r="J176" s="30">
        <v>10</v>
      </c>
      <c r="K176" s="75">
        <v>5.188</v>
      </c>
      <c r="L176" s="47">
        <v>-2561.143</v>
      </c>
      <c r="M176" s="47">
        <v>161.775</v>
      </c>
      <c r="N176" s="47">
        <v>113.7</v>
      </c>
      <c r="O176" s="73">
        <f t="shared" si="10"/>
        <v>373.02696000000003</v>
      </c>
      <c r="P176" s="48">
        <f t="shared" si="11"/>
        <v>-139.15700000000015</v>
      </c>
      <c r="Q176" s="100">
        <f t="shared" si="9"/>
        <v>-161.775</v>
      </c>
      <c r="S176" s="55"/>
    </row>
    <row r="177" spans="1:19" s="7" customFormat="1" ht="15.75" customHeight="1">
      <c r="A177" s="98">
        <v>178</v>
      </c>
      <c r="B177" s="36" t="s">
        <v>304</v>
      </c>
      <c r="C177" s="36" t="s">
        <v>305</v>
      </c>
      <c r="D177" s="29" t="s">
        <v>8</v>
      </c>
      <c r="E177" s="39">
        <v>48</v>
      </c>
      <c r="F177" s="30">
        <v>31</v>
      </c>
      <c r="G177" s="75">
        <v>33.891</v>
      </c>
      <c r="H177" s="68" t="s">
        <v>355</v>
      </c>
      <c r="I177" s="30">
        <v>4</v>
      </c>
      <c r="J177" s="30">
        <v>10</v>
      </c>
      <c r="K177" s="75">
        <v>2.437</v>
      </c>
      <c r="L177" s="47">
        <v>-2584.339</v>
      </c>
      <c r="M177" s="47">
        <v>-111.781</v>
      </c>
      <c r="N177" s="47">
        <v>110.1</v>
      </c>
      <c r="O177" s="73">
        <f t="shared" si="10"/>
        <v>361.21608</v>
      </c>
      <c r="P177" s="48">
        <f t="shared" si="11"/>
        <v>-115.96100000000024</v>
      </c>
      <c r="Q177" s="100">
        <f t="shared" si="9"/>
        <v>111.781</v>
      </c>
      <c r="S177" s="10"/>
    </row>
    <row r="178" spans="1:19" s="7" customFormat="1" ht="15.75" customHeight="1">
      <c r="A178" s="98">
        <v>179</v>
      </c>
      <c r="B178" s="59" t="s">
        <v>306</v>
      </c>
      <c r="C178" s="59" t="s">
        <v>307</v>
      </c>
      <c r="D178" s="83" t="s">
        <v>8</v>
      </c>
      <c r="E178" s="81">
        <v>48</v>
      </c>
      <c r="F178" s="60">
        <v>31</v>
      </c>
      <c r="G178" s="84">
        <v>36.2766</v>
      </c>
      <c r="H178" s="83" t="s">
        <v>355</v>
      </c>
      <c r="I178" s="60">
        <v>4</v>
      </c>
      <c r="J178" s="60">
        <v>10</v>
      </c>
      <c r="K178" s="84">
        <v>9.419</v>
      </c>
      <c r="L178" s="61">
        <v>-2700.3</v>
      </c>
      <c r="M178" s="61"/>
      <c r="N178" s="61">
        <v>100.43</v>
      </c>
      <c r="O178" s="74">
        <f t="shared" si="10"/>
        <v>329.49074400000006</v>
      </c>
      <c r="P178" s="62">
        <v>0</v>
      </c>
      <c r="Q178" s="104">
        <f t="shared" si="9"/>
      </c>
      <c r="S178" s="10"/>
    </row>
    <row r="179" spans="1:19" s="7" customFormat="1" ht="15.75" customHeight="1">
      <c r="A179" s="98">
        <v>180</v>
      </c>
      <c r="B179" s="35" t="s">
        <v>308</v>
      </c>
      <c r="C179" s="35" t="s">
        <v>309</v>
      </c>
      <c r="D179" s="29" t="s">
        <v>8</v>
      </c>
      <c r="E179" s="39">
        <v>48</v>
      </c>
      <c r="F179" s="30">
        <v>31</v>
      </c>
      <c r="G179" s="75">
        <v>44.384</v>
      </c>
      <c r="H179" s="68" t="s">
        <v>355</v>
      </c>
      <c r="I179" s="30">
        <v>4</v>
      </c>
      <c r="J179" s="30">
        <v>10</v>
      </c>
      <c r="K179" s="75">
        <v>17.863</v>
      </c>
      <c r="L179" s="44">
        <v>-2792</v>
      </c>
      <c r="M179" s="44">
        <v>289</v>
      </c>
      <c r="N179" s="45">
        <v>109.1</v>
      </c>
      <c r="O179" s="73">
        <f t="shared" si="10"/>
        <v>357.93528</v>
      </c>
      <c r="P179" s="46">
        <f aca="true" t="shared" si="12" ref="P179:P212">IF(L179&lt;&gt;"",-L179-$C$2,"")</f>
        <v>91.69999999999982</v>
      </c>
      <c r="Q179" s="99">
        <f t="shared" si="9"/>
        <v>-289</v>
      </c>
      <c r="S179" s="10"/>
    </row>
    <row r="180" spans="1:19" s="7" customFormat="1" ht="15.75" customHeight="1">
      <c r="A180" s="98">
        <v>181</v>
      </c>
      <c r="B180" s="36" t="s">
        <v>310</v>
      </c>
      <c r="C180" s="36" t="s">
        <v>311</v>
      </c>
      <c r="D180" s="29" t="s">
        <v>8</v>
      </c>
      <c r="E180" s="39">
        <v>48</v>
      </c>
      <c r="F180" s="30">
        <v>31</v>
      </c>
      <c r="G180" s="75">
        <v>35.4269</v>
      </c>
      <c r="H180" s="68" t="s">
        <v>355</v>
      </c>
      <c r="I180" s="30">
        <v>4</v>
      </c>
      <c r="J180" s="30">
        <v>10</v>
      </c>
      <c r="K180" s="75">
        <v>13.7071</v>
      </c>
      <c r="L180" s="47">
        <v>-2792.162</v>
      </c>
      <c r="M180" s="47"/>
      <c r="N180" s="47">
        <v>99.68</v>
      </c>
      <c r="O180" s="73">
        <f t="shared" si="10"/>
        <v>327.03014400000006</v>
      </c>
      <c r="P180" s="48">
        <f t="shared" si="12"/>
        <v>91.86199999999963</v>
      </c>
      <c r="Q180" s="100">
        <f t="shared" si="9"/>
      </c>
      <c r="S180" s="10"/>
    </row>
    <row r="181" spans="1:19" s="7" customFormat="1" ht="15.75" customHeight="1">
      <c r="A181" s="98">
        <v>182</v>
      </c>
      <c r="B181" s="36" t="s">
        <v>273</v>
      </c>
      <c r="C181" s="36" t="s">
        <v>312</v>
      </c>
      <c r="D181" s="29" t="s">
        <v>8</v>
      </c>
      <c r="E181" s="39">
        <v>48</v>
      </c>
      <c r="F181" s="30">
        <v>31</v>
      </c>
      <c r="G181" s="75">
        <v>43.427</v>
      </c>
      <c r="H181" s="68" t="s">
        <v>355</v>
      </c>
      <c r="I181" s="30">
        <v>4</v>
      </c>
      <c r="J181" s="30">
        <v>10</v>
      </c>
      <c r="K181" s="75">
        <v>17.708</v>
      </c>
      <c r="L181" s="47">
        <v>-2799.717</v>
      </c>
      <c r="M181" s="47">
        <v>260.434</v>
      </c>
      <c r="N181" s="47">
        <v>117.4</v>
      </c>
      <c r="O181" s="73">
        <f t="shared" si="10"/>
        <v>385.16592</v>
      </c>
      <c r="P181" s="48">
        <f t="shared" si="12"/>
        <v>99.41699999999992</v>
      </c>
      <c r="Q181" s="100">
        <f t="shared" si="9"/>
        <v>-260.434</v>
      </c>
      <c r="S181" s="10"/>
    </row>
    <row r="182" spans="1:19" s="7" customFormat="1" ht="15.75" customHeight="1">
      <c r="A182" s="98">
        <v>185</v>
      </c>
      <c r="B182" s="36" t="s">
        <v>313</v>
      </c>
      <c r="C182" s="36" t="s">
        <v>314</v>
      </c>
      <c r="D182" s="29" t="s">
        <v>8</v>
      </c>
      <c r="E182" s="39">
        <v>48</v>
      </c>
      <c r="F182" s="30">
        <v>31</v>
      </c>
      <c r="G182" s="75">
        <v>33.707</v>
      </c>
      <c r="H182" s="68" t="s">
        <v>355</v>
      </c>
      <c r="I182" s="30">
        <v>4</v>
      </c>
      <c r="J182" s="30">
        <v>10</v>
      </c>
      <c r="K182" s="75">
        <v>22.332</v>
      </c>
      <c r="L182" s="47">
        <v>-2976.929</v>
      </c>
      <c r="M182" s="47">
        <v>0</v>
      </c>
      <c r="N182" s="47">
        <v>101.8</v>
      </c>
      <c r="O182" s="73">
        <f t="shared" si="10"/>
        <v>333.98544</v>
      </c>
      <c r="P182" s="48">
        <f t="shared" si="12"/>
        <v>276.6289999999999</v>
      </c>
      <c r="Q182" s="100">
        <f t="shared" si="9"/>
        <v>0</v>
      </c>
      <c r="S182" s="119"/>
    </row>
    <row r="183" spans="1:19" s="7" customFormat="1" ht="15.75" customHeight="1">
      <c r="A183" s="98">
        <v>186</v>
      </c>
      <c r="B183" s="36" t="s">
        <v>315</v>
      </c>
      <c r="C183" s="36" t="s">
        <v>316</v>
      </c>
      <c r="D183" s="29" t="s">
        <v>8</v>
      </c>
      <c r="E183" s="39">
        <v>48</v>
      </c>
      <c r="F183" s="30">
        <v>31</v>
      </c>
      <c r="G183" s="75">
        <v>32.182</v>
      </c>
      <c r="H183" s="68" t="s">
        <v>355</v>
      </c>
      <c r="I183" s="30">
        <v>4</v>
      </c>
      <c r="J183" s="30">
        <v>10</v>
      </c>
      <c r="K183" s="75">
        <v>21.707</v>
      </c>
      <c r="L183" s="51">
        <v>-2978.196</v>
      </c>
      <c r="M183" s="51">
        <v>-48.641</v>
      </c>
      <c r="N183" s="51">
        <v>102.8</v>
      </c>
      <c r="O183" s="73">
        <f t="shared" si="10"/>
        <v>337.26624</v>
      </c>
      <c r="P183" s="52">
        <f t="shared" si="12"/>
        <v>277.89599999999973</v>
      </c>
      <c r="Q183" s="100">
        <f t="shared" si="9"/>
        <v>48.641</v>
      </c>
      <c r="S183" s="10"/>
    </row>
    <row r="184" spans="1:19" s="7" customFormat="1" ht="15.75" customHeight="1">
      <c r="A184" s="98">
        <v>187</v>
      </c>
      <c r="B184" s="36" t="s">
        <v>317</v>
      </c>
      <c r="C184" s="36" t="s">
        <v>318</v>
      </c>
      <c r="D184" s="29" t="s">
        <v>8</v>
      </c>
      <c r="E184" s="39">
        <v>48</v>
      </c>
      <c r="F184" s="30">
        <v>31</v>
      </c>
      <c r="G184" s="75">
        <v>32.061</v>
      </c>
      <c r="H184" s="68" t="s">
        <v>355</v>
      </c>
      <c r="I184" s="30">
        <v>4</v>
      </c>
      <c r="J184" s="30">
        <v>10</v>
      </c>
      <c r="K184" s="75">
        <v>21.653</v>
      </c>
      <c r="L184" s="51">
        <v>-2978.21</v>
      </c>
      <c r="M184" s="51">
        <v>-52.539</v>
      </c>
      <c r="N184" s="51">
        <v>102.8</v>
      </c>
      <c r="O184" s="73">
        <f t="shared" si="10"/>
        <v>337.26624</v>
      </c>
      <c r="P184" s="52">
        <f t="shared" si="12"/>
        <v>277.90999999999985</v>
      </c>
      <c r="Q184" s="100">
        <f t="shared" si="9"/>
        <v>52.539</v>
      </c>
      <c r="S184" s="10"/>
    </row>
    <row r="185" spans="1:19" s="7" customFormat="1" ht="15.75" customHeight="1">
      <c r="A185" s="98">
        <v>188</v>
      </c>
      <c r="B185" s="36" t="s">
        <v>319</v>
      </c>
      <c r="C185" s="36" t="s">
        <v>320</v>
      </c>
      <c r="D185" s="29" t="s">
        <v>8</v>
      </c>
      <c r="E185" s="39">
        <v>48</v>
      </c>
      <c r="F185" s="30">
        <v>31</v>
      </c>
      <c r="G185" s="75">
        <v>32.04</v>
      </c>
      <c r="H185" s="68" t="s">
        <v>355</v>
      </c>
      <c r="I185" s="30">
        <v>4</v>
      </c>
      <c r="J185" s="30">
        <v>10</v>
      </c>
      <c r="K185" s="75">
        <v>21.77</v>
      </c>
      <c r="L185" s="51">
        <v>-2980.695</v>
      </c>
      <c r="M185" s="51">
        <v>-52.47</v>
      </c>
      <c r="N185" s="51">
        <v>102.8</v>
      </c>
      <c r="O185" s="73">
        <f t="shared" si="10"/>
        <v>337.26624</v>
      </c>
      <c r="P185" s="52">
        <f t="shared" si="12"/>
        <v>280.395</v>
      </c>
      <c r="Q185" s="100">
        <f t="shared" si="9"/>
        <v>52.47</v>
      </c>
      <c r="S185" s="10"/>
    </row>
    <row r="186" spans="1:19" s="7" customFormat="1" ht="15.75" customHeight="1">
      <c r="A186" s="98">
        <v>189</v>
      </c>
      <c r="B186" s="36" t="s">
        <v>321</v>
      </c>
      <c r="C186" s="36" t="s">
        <v>322</v>
      </c>
      <c r="D186" s="29" t="s">
        <v>8</v>
      </c>
      <c r="E186" s="39">
        <v>48</v>
      </c>
      <c r="F186" s="30">
        <v>31</v>
      </c>
      <c r="G186" s="75">
        <v>32.158</v>
      </c>
      <c r="H186" s="68" t="s">
        <v>355</v>
      </c>
      <c r="I186" s="30">
        <v>4</v>
      </c>
      <c r="J186" s="30">
        <v>10</v>
      </c>
      <c r="K186" s="75">
        <v>21.824</v>
      </c>
      <c r="L186" s="47">
        <v>-2980.708</v>
      </c>
      <c r="M186" s="47">
        <v>-48.66</v>
      </c>
      <c r="N186" s="47">
        <v>102.8</v>
      </c>
      <c r="O186" s="73">
        <f t="shared" si="10"/>
        <v>337.26624</v>
      </c>
      <c r="P186" s="48">
        <f t="shared" si="12"/>
        <v>280.4079999999999</v>
      </c>
      <c r="Q186" s="100">
        <f t="shared" si="9"/>
        <v>48.66</v>
      </c>
      <c r="S186" s="10"/>
    </row>
    <row r="187" spans="1:19" s="7" customFormat="1" ht="15.75" customHeight="1">
      <c r="A187" s="98">
        <v>191</v>
      </c>
      <c r="B187" s="36" t="s">
        <v>58</v>
      </c>
      <c r="C187" s="36" t="s">
        <v>323</v>
      </c>
      <c r="D187" s="29" t="s">
        <v>8</v>
      </c>
      <c r="E187" s="39">
        <v>48</v>
      </c>
      <c r="F187" s="30">
        <v>27</v>
      </c>
      <c r="G187" s="75">
        <v>10.308</v>
      </c>
      <c r="H187" s="68" t="s">
        <v>355</v>
      </c>
      <c r="I187" s="30">
        <v>4</v>
      </c>
      <c r="J187" s="30">
        <v>8</v>
      </c>
      <c r="K187" s="75">
        <v>32.895</v>
      </c>
      <c r="L187" s="47">
        <v>-3163.206</v>
      </c>
      <c r="M187" s="47">
        <v>-8438.457</v>
      </c>
      <c r="N187" s="47">
        <v>233</v>
      </c>
      <c r="O187" s="73">
        <f t="shared" si="10"/>
        <v>764.4264000000001</v>
      </c>
      <c r="P187" s="48">
        <f t="shared" si="12"/>
        <v>462.90599999999995</v>
      </c>
      <c r="Q187" s="100">
        <f t="shared" si="9"/>
        <v>8438.457</v>
      </c>
      <c r="S187" s="10"/>
    </row>
    <row r="188" spans="1:21" s="7" customFormat="1" ht="15.75" customHeight="1">
      <c r="A188" s="98">
        <v>192</v>
      </c>
      <c r="B188" s="36" t="s">
        <v>324</v>
      </c>
      <c r="C188" s="36" t="s">
        <v>325</v>
      </c>
      <c r="D188" s="29" t="s">
        <v>8</v>
      </c>
      <c r="E188" s="39">
        <v>48</v>
      </c>
      <c r="F188" s="30">
        <v>31</v>
      </c>
      <c r="G188" s="75">
        <v>30.879</v>
      </c>
      <c r="H188" s="68" t="s">
        <v>355</v>
      </c>
      <c r="I188" s="30">
        <v>4</v>
      </c>
      <c r="J188" s="30">
        <v>10</v>
      </c>
      <c r="K188" s="75">
        <v>37.795</v>
      </c>
      <c r="L188" s="47">
        <v>-3305.919</v>
      </c>
      <c r="M188" s="47">
        <v>7.8</v>
      </c>
      <c r="N188" s="47">
        <v>104.3</v>
      </c>
      <c r="O188" s="73">
        <f t="shared" si="10"/>
        <v>342.18744</v>
      </c>
      <c r="P188" s="48">
        <f t="shared" si="12"/>
        <v>605.6189999999997</v>
      </c>
      <c r="Q188" s="100">
        <f t="shared" si="9"/>
        <v>-7.8</v>
      </c>
      <c r="R188" s="121"/>
      <c r="S188" s="122"/>
      <c r="T188" s="121" t="s">
        <v>362</v>
      </c>
      <c r="U188" s="123"/>
    </row>
    <row r="189" spans="1:19" s="7" customFormat="1" ht="15.75" customHeight="1">
      <c r="A189" s="98">
        <v>193</v>
      </c>
      <c r="B189" s="35" t="s">
        <v>65</v>
      </c>
      <c r="C189" s="35" t="s">
        <v>326</v>
      </c>
      <c r="D189" s="29" t="s">
        <v>8</v>
      </c>
      <c r="E189" s="39">
        <v>48</v>
      </c>
      <c r="F189" s="30">
        <v>31</v>
      </c>
      <c r="G189" s="75">
        <v>2.828</v>
      </c>
      <c r="H189" s="68" t="s">
        <v>355</v>
      </c>
      <c r="I189" s="30">
        <v>4</v>
      </c>
      <c r="J189" s="30">
        <v>10</v>
      </c>
      <c r="K189" s="75">
        <v>38.331</v>
      </c>
      <c r="L189" s="44">
        <v>-3563</v>
      </c>
      <c r="M189" s="44">
        <v>-818</v>
      </c>
      <c r="N189" s="45">
        <v>123.9</v>
      </c>
      <c r="O189" s="73">
        <f t="shared" si="10"/>
        <v>406.49112</v>
      </c>
      <c r="P189" s="46">
        <f t="shared" si="12"/>
        <v>862.6999999999998</v>
      </c>
      <c r="Q189" s="99">
        <f aca="true" t="shared" si="13" ref="Q189:Q212">IF(M189&lt;&gt;"",-M189,"")</f>
        <v>818</v>
      </c>
      <c r="S189" s="10"/>
    </row>
    <row r="190" spans="1:19" s="7" customFormat="1" ht="15.75" customHeight="1">
      <c r="A190" s="98">
        <v>194</v>
      </c>
      <c r="B190" s="35" t="s">
        <v>65</v>
      </c>
      <c r="C190" s="35" t="s">
        <v>327</v>
      </c>
      <c r="D190" s="29" t="s">
        <v>8</v>
      </c>
      <c r="E190" s="39">
        <v>48</v>
      </c>
      <c r="F190" s="30">
        <v>31</v>
      </c>
      <c r="G190" s="75">
        <v>5.38</v>
      </c>
      <c r="H190" s="68" t="s">
        <v>355</v>
      </c>
      <c r="I190" s="30">
        <v>4</v>
      </c>
      <c r="J190" s="30">
        <v>10</v>
      </c>
      <c r="K190" s="75">
        <v>40.635</v>
      </c>
      <c r="L190" s="44">
        <v>-3586</v>
      </c>
      <c r="M190" s="44">
        <v>-729</v>
      </c>
      <c r="N190" s="45">
        <v>130.4</v>
      </c>
      <c r="O190" s="73">
        <f aca="true" t="shared" si="14" ref="O190:O212">$N190*3.2808</f>
        <v>427.81632</v>
      </c>
      <c r="P190" s="46">
        <f t="shared" si="12"/>
        <v>885.6999999999998</v>
      </c>
      <c r="Q190" s="99">
        <f t="shared" si="13"/>
        <v>729</v>
      </c>
      <c r="S190" s="10"/>
    </row>
    <row r="191" spans="1:19" s="7" customFormat="1" ht="15.75" customHeight="1">
      <c r="A191" s="98">
        <v>195</v>
      </c>
      <c r="B191" s="35" t="s">
        <v>65</v>
      </c>
      <c r="C191" s="35" t="s">
        <v>328</v>
      </c>
      <c r="D191" s="29" t="s">
        <v>8</v>
      </c>
      <c r="E191" s="39">
        <v>48</v>
      </c>
      <c r="F191" s="30">
        <v>31</v>
      </c>
      <c r="G191" s="75">
        <v>7.305</v>
      </c>
      <c r="H191" s="68" t="s">
        <v>355</v>
      </c>
      <c r="I191" s="30">
        <v>4</v>
      </c>
      <c r="J191" s="30">
        <v>10</v>
      </c>
      <c r="K191" s="75">
        <v>42.649</v>
      </c>
      <c r="L191" s="44">
        <v>-3608</v>
      </c>
      <c r="M191" s="44">
        <v>-660</v>
      </c>
      <c r="N191" s="45">
        <v>124.8</v>
      </c>
      <c r="O191" s="73">
        <f t="shared" si="14"/>
        <v>409.44384</v>
      </c>
      <c r="P191" s="46">
        <f t="shared" si="12"/>
        <v>907.6999999999998</v>
      </c>
      <c r="Q191" s="99">
        <f t="shared" si="13"/>
        <v>660</v>
      </c>
      <c r="S191" s="10"/>
    </row>
    <row r="192" spans="1:19" s="7" customFormat="1" ht="15.75" customHeight="1">
      <c r="A192" s="98">
        <v>196</v>
      </c>
      <c r="B192" s="35" t="s">
        <v>65</v>
      </c>
      <c r="C192" s="35" t="s">
        <v>329</v>
      </c>
      <c r="D192" s="29" t="s">
        <v>8</v>
      </c>
      <c r="E192" s="39">
        <v>48</v>
      </c>
      <c r="F192" s="30">
        <v>31</v>
      </c>
      <c r="G192" s="75">
        <v>33.756</v>
      </c>
      <c r="H192" s="68" t="s">
        <v>355</v>
      </c>
      <c r="I192" s="30">
        <v>4</v>
      </c>
      <c r="J192" s="30">
        <v>11</v>
      </c>
      <c r="K192" s="75">
        <v>2.725</v>
      </c>
      <c r="L192" s="44">
        <v>-3768</v>
      </c>
      <c r="M192" s="44">
        <v>239</v>
      </c>
      <c r="N192" s="45">
        <v>114.7</v>
      </c>
      <c r="O192" s="73">
        <f t="shared" si="14"/>
        <v>376.30776000000003</v>
      </c>
      <c r="P192" s="46">
        <f t="shared" si="12"/>
        <v>1067.6999999999998</v>
      </c>
      <c r="Q192" s="99">
        <f t="shared" si="13"/>
        <v>-239</v>
      </c>
      <c r="S192" s="10"/>
    </row>
    <row r="193" spans="1:19" s="7" customFormat="1" ht="15.75" customHeight="1">
      <c r="A193" s="98">
        <v>197</v>
      </c>
      <c r="B193" s="35" t="s">
        <v>65</v>
      </c>
      <c r="C193" s="35" t="s">
        <v>330</v>
      </c>
      <c r="D193" s="29" t="s">
        <v>8</v>
      </c>
      <c r="E193" s="39">
        <v>48</v>
      </c>
      <c r="F193" s="30">
        <v>31</v>
      </c>
      <c r="G193" s="75">
        <v>32.844</v>
      </c>
      <c r="H193" s="68" t="s">
        <v>355</v>
      </c>
      <c r="I193" s="30">
        <v>4</v>
      </c>
      <c r="J193" s="30">
        <v>11</v>
      </c>
      <c r="K193" s="75">
        <v>8.31</v>
      </c>
      <c r="L193" s="44">
        <v>-3886</v>
      </c>
      <c r="M193" s="44">
        <v>245</v>
      </c>
      <c r="N193" s="45">
        <v>116.4</v>
      </c>
      <c r="O193" s="73">
        <f t="shared" si="14"/>
        <v>381.88512000000003</v>
      </c>
      <c r="P193" s="46">
        <f t="shared" si="12"/>
        <v>1185.6999999999998</v>
      </c>
      <c r="Q193" s="99">
        <f t="shared" si="13"/>
        <v>-245</v>
      </c>
      <c r="S193" s="10"/>
    </row>
    <row r="194" spans="1:19" s="7" customFormat="1" ht="15.75" customHeight="1">
      <c r="A194" s="98">
        <v>198</v>
      </c>
      <c r="B194" s="36" t="s">
        <v>58</v>
      </c>
      <c r="C194" s="36" t="s">
        <v>331</v>
      </c>
      <c r="D194" s="29" t="s">
        <v>8</v>
      </c>
      <c r="E194" s="39">
        <v>48</v>
      </c>
      <c r="F194" s="30">
        <v>34</v>
      </c>
      <c r="G194" s="75">
        <v>46.959</v>
      </c>
      <c r="H194" s="68" t="s">
        <v>355</v>
      </c>
      <c r="I194" s="30">
        <v>4</v>
      </c>
      <c r="J194" s="30">
        <v>12</v>
      </c>
      <c r="K194" s="75">
        <v>37.619</v>
      </c>
      <c r="L194" s="47">
        <v>-3915.556</v>
      </c>
      <c r="M194" s="47">
        <v>6515.487</v>
      </c>
      <c r="N194" s="47">
        <v>134.1</v>
      </c>
      <c r="O194" s="73">
        <f t="shared" si="14"/>
        <v>439.95528</v>
      </c>
      <c r="P194" s="48">
        <f t="shared" si="12"/>
        <v>1215.2559999999999</v>
      </c>
      <c r="Q194" s="100">
        <f t="shared" si="13"/>
        <v>-6515.487</v>
      </c>
      <c r="S194" s="10"/>
    </row>
    <row r="195" spans="1:19" s="7" customFormat="1" ht="15.75" customHeight="1">
      <c r="A195" s="98">
        <v>199</v>
      </c>
      <c r="B195" s="36" t="s">
        <v>273</v>
      </c>
      <c r="C195" s="36" t="s">
        <v>332</v>
      </c>
      <c r="D195" s="29" t="s">
        <v>8</v>
      </c>
      <c r="E195" s="39">
        <v>48</v>
      </c>
      <c r="F195" s="30">
        <v>31</v>
      </c>
      <c r="G195" s="75">
        <v>12.229</v>
      </c>
      <c r="H195" s="68" t="s">
        <v>355</v>
      </c>
      <c r="I195" s="30">
        <v>4</v>
      </c>
      <c r="J195" s="30">
        <v>11</v>
      </c>
      <c r="K195" s="75">
        <v>35.618</v>
      </c>
      <c r="L195" s="47">
        <v>-4607.975</v>
      </c>
      <c r="M195" s="47">
        <v>-202.531</v>
      </c>
      <c r="N195" s="47">
        <v>120.3</v>
      </c>
      <c r="O195" s="73">
        <f t="shared" si="14"/>
        <v>394.68024</v>
      </c>
      <c r="P195" s="48">
        <f t="shared" si="12"/>
        <v>1907.6750000000002</v>
      </c>
      <c r="Q195" s="100">
        <f t="shared" si="13"/>
        <v>202.531</v>
      </c>
      <c r="S195" s="10"/>
    </row>
    <row r="196" spans="1:19" s="7" customFormat="1" ht="15.75" customHeight="1">
      <c r="A196" s="98">
        <v>200</v>
      </c>
      <c r="B196" s="36" t="s">
        <v>54</v>
      </c>
      <c r="C196" s="36" t="s">
        <v>333</v>
      </c>
      <c r="D196" s="29" t="s">
        <v>8</v>
      </c>
      <c r="E196" s="39">
        <v>48</v>
      </c>
      <c r="F196" s="30">
        <v>31</v>
      </c>
      <c r="G196" s="75">
        <v>15.126</v>
      </c>
      <c r="H196" s="68" t="s">
        <v>355</v>
      </c>
      <c r="I196" s="30">
        <v>4</v>
      </c>
      <c r="J196" s="30">
        <v>12</v>
      </c>
      <c r="K196" s="75">
        <v>34.993</v>
      </c>
      <c r="L196" s="47">
        <v>-5748.966</v>
      </c>
      <c r="M196" s="47">
        <v>234.015</v>
      </c>
      <c r="N196" s="47">
        <v>122.4</v>
      </c>
      <c r="O196" s="73">
        <f t="shared" si="14"/>
        <v>401.56992</v>
      </c>
      <c r="P196" s="48">
        <f t="shared" si="12"/>
        <v>3048.666</v>
      </c>
      <c r="Q196" s="100">
        <f t="shared" si="13"/>
        <v>-234.015</v>
      </c>
      <c r="S196" s="10"/>
    </row>
    <row r="197" spans="1:19" s="7" customFormat="1" ht="15.75" customHeight="1">
      <c r="A197" s="98">
        <v>201</v>
      </c>
      <c r="B197" s="36" t="s">
        <v>46</v>
      </c>
      <c r="C197" s="36" t="s">
        <v>334</v>
      </c>
      <c r="D197" s="29" t="s">
        <v>8</v>
      </c>
      <c r="E197" s="39">
        <v>48</v>
      </c>
      <c r="F197" s="30">
        <v>30</v>
      </c>
      <c r="G197" s="75">
        <v>39.88</v>
      </c>
      <c r="H197" s="68" t="s">
        <v>355</v>
      </c>
      <c r="I197" s="30">
        <v>4</v>
      </c>
      <c r="J197" s="30">
        <v>12</v>
      </c>
      <c r="K197" s="75">
        <v>27.504</v>
      </c>
      <c r="L197" s="47">
        <v>-5915.406</v>
      </c>
      <c r="M197" s="47">
        <v>-852.821</v>
      </c>
      <c r="N197" s="47">
        <v>132.5</v>
      </c>
      <c r="O197" s="73">
        <f t="shared" si="14"/>
        <v>434.706</v>
      </c>
      <c r="P197" s="48">
        <f t="shared" si="12"/>
        <v>3215.1059999999998</v>
      </c>
      <c r="Q197" s="100">
        <f t="shared" si="13"/>
        <v>852.821</v>
      </c>
      <c r="S197" s="10"/>
    </row>
    <row r="198" spans="1:19" s="7" customFormat="1" ht="15.75" customHeight="1">
      <c r="A198" s="98">
        <v>202</v>
      </c>
      <c r="B198" s="36" t="s">
        <v>58</v>
      </c>
      <c r="C198" s="36" t="s">
        <v>335</v>
      </c>
      <c r="D198" s="29" t="s">
        <v>8</v>
      </c>
      <c r="E198" s="39">
        <v>48</v>
      </c>
      <c r="F198" s="30">
        <v>30</v>
      </c>
      <c r="G198" s="75">
        <v>50.599</v>
      </c>
      <c r="H198" s="68" t="s">
        <v>355</v>
      </c>
      <c r="I198" s="30">
        <v>4</v>
      </c>
      <c r="J198" s="30">
        <v>12</v>
      </c>
      <c r="K198" s="75">
        <v>43.637</v>
      </c>
      <c r="L198" s="47">
        <v>-6137.088</v>
      </c>
      <c r="M198" s="47">
        <v>-440.378</v>
      </c>
      <c r="N198" s="47">
        <v>152.6</v>
      </c>
      <c r="O198" s="73">
        <f t="shared" si="14"/>
        <v>500.65008</v>
      </c>
      <c r="P198" s="48">
        <f t="shared" si="12"/>
        <v>3436.7879999999996</v>
      </c>
      <c r="Q198" s="100">
        <f t="shared" si="13"/>
        <v>440.378</v>
      </c>
      <c r="S198" s="10"/>
    </row>
    <row r="199" spans="1:19" s="7" customFormat="1" ht="15.75" customHeight="1">
      <c r="A199" s="98">
        <v>203</v>
      </c>
      <c r="B199" s="35" t="s">
        <v>60</v>
      </c>
      <c r="C199" s="35" t="s">
        <v>336</v>
      </c>
      <c r="D199" s="29" t="s">
        <v>8</v>
      </c>
      <c r="E199" s="39">
        <v>48</v>
      </c>
      <c r="F199" s="30">
        <v>24</v>
      </c>
      <c r="G199" s="75">
        <v>56.418</v>
      </c>
      <c r="H199" s="68" t="s">
        <v>355</v>
      </c>
      <c r="I199" s="30">
        <v>4</v>
      </c>
      <c r="J199" s="30">
        <v>10</v>
      </c>
      <c r="K199" s="75">
        <v>15.572</v>
      </c>
      <c r="L199" s="44">
        <v>-6369</v>
      </c>
      <c r="M199" s="44">
        <v>-11789</v>
      </c>
      <c r="N199" s="45">
        <v>179.7</v>
      </c>
      <c r="O199" s="73">
        <f t="shared" si="14"/>
        <v>589.55976</v>
      </c>
      <c r="P199" s="46">
        <f t="shared" si="12"/>
        <v>3668.7</v>
      </c>
      <c r="Q199" s="99">
        <f t="shared" si="13"/>
        <v>11789</v>
      </c>
      <c r="S199" s="10"/>
    </row>
    <row r="200" spans="1:19" s="7" customFormat="1" ht="15.75" customHeight="1">
      <c r="A200" s="98">
        <v>204</v>
      </c>
      <c r="B200" s="35" t="s">
        <v>65</v>
      </c>
      <c r="C200" s="35" t="s">
        <v>337</v>
      </c>
      <c r="D200" s="29" t="s">
        <v>8</v>
      </c>
      <c r="E200" s="39">
        <v>48</v>
      </c>
      <c r="F200" s="30">
        <v>31</v>
      </c>
      <c r="G200" s="75">
        <v>11.608</v>
      </c>
      <c r="H200" s="68" t="s">
        <v>355</v>
      </c>
      <c r="I200" s="30">
        <v>4</v>
      </c>
      <c r="J200" s="30">
        <v>13</v>
      </c>
      <c r="K200" s="75">
        <v>22.835</v>
      </c>
      <c r="L200" s="44">
        <v>-6717</v>
      </c>
      <c r="M200" s="44">
        <v>412</v>
      </c>
      <c r="N200" s="45">
        <v>125.8</v>
      </c>
      <c r="O200" s="73">
        <f t="shared" si="14"/>
        <v>412.72464</v>
      </c>
      <c r="P200" s="46">
        <f t="shared" si="12"/>
        <v>4016.7</v>
      </c>
      <c r="Q200" s="99">
        <f t="shared" si="13"/>
        <v>-412</v>
      </c>
      <c r="S200" s="10"/>
    </row>
    <row r="201" spans="1:19" s="7" customFormat="1" ht="15.75" customHeight="1">
      <c r="A201" s="98">
        <v>205</v>
      </c>
      <c r="B201" s="36" t="s">
        <v>248</v>
      </c>
      <c r="C201" s="36" t="s">
        <v>338</v>
      </c>
      <c r="D201" s="29" t="s">
        <v>8</v>
      </c>
      <c r="E201" s="39">
        <v>48</v>
      </c>
      <c r="F201" s="30">
        <v>26</v>
      </c>
      <c r="G201" s="75">
        <v>12.251</v>
      </c>
      <c r="H201" s="68" t="s">
        <v>355</v>
      </c>
      <c r="I201" s="30">
        <v>4</v>
      </c>
      <c r="J201" s="30">
        <v>11</v>
      </c>
      <c r="K201" s="75">
        <v>16.449</v>
      </c>
      <c r="L201" s="47">
        <v>-6897.998</v>
      </c>
      <c r="M201" s="47">
        <v>-9189.672</v>
      </c>
      <c r="N201" s="47">
        <v>219.4</v>
      </c>
      <c r="O201" s="73">
        <f t="shared" si="14"/>
        <v>719.8075200000001</v>
      </c>
      <c r="P201" s="48">
        <f t="shared" si="12"/>
        <v>4197.697999999999</v>
      </c>
      <c r="Q201" s="100">
        <f t="shared" si="13"/>
        <v>9189.672</v>
      </c>
      <c r="S201" s="10"/>
    </row>
    <row r="202" spans="1:19" s="7" customFormat="1" ht="15.75" customHeight="1">
      <c r="A202" s="98">
        <v>206</v>
      </c>
      <c r="B202" s="35" t="s">
        <v>35</v>
      </c>
      <c r="C202" s="35" t="s">
        <v>339</v>
      </c>
      <c r="D202" s="29" t="s">
        <v>8</v>
      </c>
      <c r="E202" s="39">
        <v>48</v>
      </c>
      <c r="F202" s="30">
        <v>26</v>
      </c>
      <c r="G202" s="75">
        <v>8.991</v>
      </c>
      <c r="H202" s="68" t="s">
        <v>355</v>
      </c>
      <c r="I202" s="30">
        <v>4</v>
      </c>
      <c r="J202" s="30">
        <v>11</v>
      </c>
      <c r="K202" s="75">
        <v>21.436</v>
      </c>
      <c r="L202" s="44">
        <v>-7021</v>
      </c>
      <c r="M202" s="44">
        <v>-9254</v>
      </c>
      <c r="N202" s="45">
        <v>211.6</v>
      </c>
      <c r="O202" s="73">
        <f t="shared" si="14"/>
        <v>694.21728</v>
      </c>
      <c r="P202" s="46">
        <f t="shared" si="12"/>
        <v>4320.7</v>
      </c>
      <c r="Q202" s="99">
        <f t="shared" si="13"/>
        <v>9254</v>
      </c>
      <c r="S202" s="10"/>
    </row>
    <row r="203" spans="1:19" s="7" customFormat="1" ht="15.75" customHeight="1">
      <c r="A203" s="98">
        <v>207</v>
      </c>
      <c r="B203" s="36" t="s">
        <v>58</v>
      </c>
      <c r="C203" s="36" t="s">
        <v>340</v>
      </c>
      <c r="D203" s="29" t="s">
        <v>8</v>
      </c>
      <c r="E203" s="39">
        <v>48</v>
      </c>
      <c r="F203" s="30">
        <v>26</v>
      </c>
      <c r="G203" s="75">
        <v>13.43</v>
      </c>
      <c r="H203" s="68" t="s">
        <v>355</v>
      </c>
      <c r="I203" s="30">
        <v>4</v>
      </c>
      <c r="J203" s="30">
        <v>14</v>
      </c>
      <c r="K203" s="75">
        <v>7.5</v>
      </c>
      <c r="L203" s="47">
        <v>-10254.168</v>
      </c>
      <c r="M203" s="47">
        <v>-8141.935</v>
      </c>
      <c r="N203" s="47">
        <v>205.5</v>
      </c>
      <c r="O203" s="73">
        <f t="shared" si="14"/>
        <v>674.2044000000001</v>
      </c>
      <c r="P203" s="48">
        <f t="shared" si="12"/>
        <v>7553.8679999999995</v>
      </c>
      <c r="Q203" s="100">
        <f t="shared" si="13"/>
        <v>8141.935</v>
      </c>
      <c r="S203" s="10"/>
    </row>
    <row r="204" spans="1:19" s="7" customFormat="1" ht="15.75" customHeight="1">
      <c r="A204" s="98">
        <v>208</v>
      </c>
      <c r="B204" s="36" t="s">
        <v>46</v>
      </c>
      <c r="C204" s="36" t="s">
        <v>341</v>
      </c>
      <c r="D204" s="29" t="s">
        <v>8</v>
      </c>
      <c r="E204" s="39">
        <v>48</v>
      </c>
      <c r="F204" s="30">
        <v>28</v>
      </c>
      <c r="G204" s="75">
        <v>59.617</v>
      </c>
      <c r="H204" s="68" t="s">
        <v>355</v>
      </c>
      <c r="I204" s="30">
        <v>4</v>
      </c>
      <c r="J204" s="30">
        <v>15</v>
      </c>
      <c r="K204" s="75">
        <v>34.972</v>
      </c>
      <c r="L204" s="47">
        <v>-10493.592</v>
      </c>
      <c r="M204" s="47">
        <v>-2708.446</v>
      </c>
      <c r="N204" s="47">
        <v>164</v>
      </c>
      <c r="O204" s="73">
        <f t="shared" si="14"/>
        <v>538.0512</v>
      </c>
      <c r="P204" s="48">
        <f t="shared" si="12"/>
        <v>7793.292</v>
      </c>
      <c r="Q204" s="100">
        <f t="shared" si="13"/>
        <v>2708.446</v>
      </c>
      <c r="S204" s="10"/>
    </row>
    <row r="205" spans="1:19" s="7" customFormat="1" ht="15.75" customHeight="1">
      <c r="A205" s="98">
        <v>209</v>
      </c>
      <c r="B205" s="35" t="s">
        <v>29</v>
      </c>
      <c r="C205" s="35" t="s">
        <v>342</v>
      </c>
      <c r="D205" s="29" t="s">
        <v>8</v>
      </c>
      <c r="E205" s="39">
        <v>48</v>
      </c>
      <c r="F205" s="30">
        <v>25</v>
      </c>
      <c r="G205" s="75">
        <v>29.635</v>
      </c>
      <c r="H205" s="68" t="s">
        <v>355</v>
      </c>
      <c r="I205" s="30">
        <v>4</v>
      </c>
      <c r="J205" s="30">
        <v>14</v>
      </c>
      <c r="K205" s="75">
        <v>19.428</v>
      </c>
      <c r="L205" s="44">
        <v>-10874</v>
      </c>
      <c r="M205" s="44">
        <v>-9364</v>
      </c>
      <c r="N205" s="45">
        <v>278</v>
      </c>
      <c r="O205" s="73">
        <f t="shared" si="14"/>
        <v>912.0624</v>
      </c>
      <c r="P205" s="46">
        <f t="shared" si="12"/>
        <v>8173.7</v>
      </c>
      <c r="Q205" s="99">
        <f t="shared" si="13"/>
        <v>9364</v>
      </c>
      <c r="S205" s="10"/>
    </row>
    <row r="206" spans="1:19" s="7" customFormat="1" ht="15.75" customHeight="1">
      <c r="A206" s="98">
        <v>210</v>
      </c>
      <c r="B206" s="35" t="s">
        <v>343</v>
      </c>
      <c r="C206" s="35" t="s">
        <v>344</v>
      </c>
      <c r="D206" s="29" t="s">
        <v>8</v>
      </c>
      <c r="E206" s="39">
        <v>48</v>
      </c>
      <c r="F206" s="30">
        <v>25</v>
      </c>
      <c r="G206" s="75">
        <v>32.841</v>
      </c>
      <c r="H206" s="68" t="s">
        <v>355</v>
      </c>
      <c r="I206" s="30">
        <v>4</v>
      </c>
      <c r="J206" s="30">
        <v>14</v>
      </c>
      <c r="K206" s="75">
        <v>24.83</v>
      </c>
      <c r="L206" s="44">
        <v>-10952</v>
      </c>
      <c r="M206" s="44">
        <v>-9237</v>
      </c>
      <c r="N206" s="45">
        <v>276.5</v>
      </c>
      <c r="O206" s="73">
        <f t="shared" si="14"/>
        <v>907.1412</v>
      </c>
      <c r="P206" s="46">
        <f t="shared" si="12"/>
        <v>8251.7</v>
      </c>
      <c r="Q206" s="99">
        <f t="shared" si="13"/>
        <v>9237</v>
      </c>
      <c r="S206" s="10"/>
    </row>
    <row r="207" spans="1:19" s="7" customFormat="1" ht="15.75" customHeight="1">
      <c r="A207" s="98">
        <v>211</v>
      </c>
      <c r="B207" s="35" t="s">
        <v>29</v>
      </c>
      <c r="C207" s="35" t="s">
        <v>345</v>
      </c>
      <c r="D207" s="29" t="s">
        <v>8</v>
      </c>
      <c r="E207" s="39">
        <v>48</v>
      </c>
      <c r="F207" s="30">
        <v>38</v>
      </c>
      <c r="G207" s="75">
        <v>15.786</v>
      </c>
      <c r="H207" s="68" t="s">
        <v>355</v>
      </c>
      <c r="I207" s="30">
        <v>4</v>
      </c>
      <c r="J207" s="30">
        <v>21</v>
      </c>
      <c r="K207" s="75">
        <v>2.751</v>
      </c>
      <c r="L207" s="44">
        <v>-11953</v>
      </c>
      <c r="M207" s="44">
        <v>15675</v>
      </c>
      <c r="N207" s="45">
        <v>320.3</v>
      </c>
      <c r="O207" s="73">
        <f t="shared" si="14"/>
        <v>1050.84024</v>
      </c>
      <c r="P207" s="46">
        <f t="shared" si="12"/>
        <v>9252.7</v>
      </c>
      <c r="Q207" s="99">
        <f t="shared" si="13"/>
        <v>-15675</v>
      </c>
      <c r="S207" s="10"/>
    </row>
    <row r="208" spans="1:19" s="7" customFormat="1" ht="15.75" customHeight="1">
      <c r="A208" s="98">
        <v>212</v>
      </c>
      <c r="B208" s="36" t="s">
        <v>58</v>
      </c>
      <c r="C208" s="36" t="s">
        <v>346</v>
      </c>
      <c r="D208" s="29" t="s">
        <v>8</v>
      </c>
      <c r="E208" s="39">
        <v>48</v>
      </c>
      <c r="F208" s="30">
        <v>32</v>
      </c>
      <c r="G208" s="75">
        <v>15.347</v>
      </c>
      <c r="H208" s="68" t="s">
        <v>355</v>
      </c>
      <c r="I208" s="30">
        <v>4</v>
      </c>
      <c r="J208" s="30">
        <v>18</v>
      </c>
      <c r="K208" s="75">
        <v>44.307</v>
      </c>
      <c r="L208" s="47">
        <v>-12466.229</v>
      </c>
      <c r="M208" s="47">
        <v>4202.546</v>
      </c>
      <c r="N208" s="47">
        <v>131.1</v>
      </c>
      <c r="O208" s="73">
        <f t="shared" si="14"/>
        <v>430.11288</v>
      </c>
      <c r="P208" s="48">
        <f t="shared" si="12"/>
        <v>9765.929</v>
      </c>
      <c r="Q208" s="100">
        <f t="shared" si="13"/>
        <v>-4202.546</v>
      </c>
      <c r="S208" s="10"/>
    </row>
    <row r="209" spans="1:19" s="7" customFormat="1" ht="15.75" customHeight="1">
      <c r="A209" s="98">
        <v>213</v>
      </c>
      <c r="B209" s="35" t="s">
        <v>33</v>
      </c>
      <c r="C209" s="35" t="s">
        <v>347</v>
      </c>
      <c r="D209" s="29" t="s">
        <v>8</v>
      </c>
      <c r="E209" s="39">
        <v>48</v>
      </c>
      <c r="F209" s="30">
        <v>34</v>
      </c>
      <c r="G209" s="75">
        <v>16.797</v>
      </c>
      <c r="H209" s="68" t="s">
        <v>355</v>
      </c>
      <c r="I209" s="30">
        <v>4</v>
      </c>
      <c r="J209" s="30">
        <v>19</v>
      </c>
      <c r="K209" s="75">
        <v>58.694</v>
      </c>
      <c r="L209" s="44">
        <v>-12835</v>
      </c>
      <c r="M209" s="44">
        <v>8232</v>
      </c>
      <c r="N209" s="45">
        <v>122.2</v>
      </c>
      <c r="O209" s="73">
        <f t="shared" si="14"/>
        <v>400.91376</v>
      </c>
      <c r="P209" s="46">
        <f t="shared" si="12"/>
        <v>10134.7</v>
      </c>
      <c r="Q209" s="99">
        <f t="shared" si="13"/>
        <v>-8232</v>
      </c>
      <c r="S209" s="10"/>
    </row>
    <row r="210" spans="1:19" s="7" customFormat="1" ht="15.75" customHeight="1">
      <c r="A210" s="98">
        <v>214</v>
      </c>
      <c r="B210" s="36" t="s">
        <v>46</v>
      </c>
      <c r="C210" s="36" t="s">
        <v>348</v>
      </c>
      <c r="D210" s="29" t="s">
        <v>8</v>
      </c>
      <c r="E210" s="39">
        <v>48</v>
      </c>
      <c r="F210" s="30">
        <v>30</v>
      </c>
      <c r="G210" s="75">
        <v>35.636</v>
      </c>
      <c r="H210" s="68" t="s">
        <v>355</v>
      </c>
      <c r="I210" s="30">
        <v>4</v>
      </c>
      <c r="J210" s="30">
        <v>19</v>
      </c>
      <c r="K210" s="75">
        <v>31.226</v>
      </c>
      <c r="L210" s="47">
        <v>-14279.192</v>
      </c>
      <c r="M210" s="47">
        <v>1533.046</v>
      </c>
      <c r="N210" s="47">
        <v>155.6</v>
      </c>
      <c r="O210" s="73">
        <f t="shared" si="14"/>
        <v>510.49248</v>
      </c>
      <c r="P210" s="48">
        <f t="shared" si="12"/>
        <v>11578.892</v>
      </c>
      <c r="Q210" s="100">
        <f t="shared" si="13"/>
        <v>-1533.046</v>
      </c>
      <c r="S210" s="10"/>
    </row>
    <row r="211" spans="1:19" s="7" customFormat="1" ht="15.75" customHeight="1">
      <c r="A211" s="98">
        <v>215</v>
      </c>
      <c r="B211" s="35" t="s">
        <v>29</v>
      </c>
      <c r="C211" s="35" t="s">
        <v>349</v>
      </c>
      <c r="D211" s="29" t="s">
        <v>8</v>
      </c>
      <c r="E211" s="39">
        <v>48</v>
      </c>
      <c r="F211" s="30">
        <v>23</v>
      </c>
      <c r="G211" s="75">
        <v>53.983</v>
      </c>
      <c r="H211" s="68" t="s">
        <v>355</v>
      </c>
      <c r="I211" s="30">
        <v>3</v>
      </c>
      <c r="J211" s="30">
        <v>19</v>
      </c>
      <c r="K211" s="75">
        <v>11.227</v>
      </c>
      <c r="L211" s="44">
        <v>-17470</v>
      </c>
      <c r="M211" s="44">
        <v>-10459</v>
      </c>
      <c r="N211" s="45">
        <v>242.7</v>
      </c>
      <c r="O211" s="73">
        <f t="shared" si="14"/>
        <v>796.25016</v>
      </c>
      <c r="P211" s="46">
        <f t="shared" si="12"/>
        <v>14769.7</v>
      </c>
      <c r="Q211" s="99">
        <f t="shared" si="13"/>
        <v>10459</v>
      </c>
      <c r="S211" s="10"/>
    </row>
    <row r="212" spans="1:19" s="7" customFormat="1" ht="15.75" customHeight="1">
      <c r="A212" s="98">
        <v>216</v>
      </c>
      <c r="B212" s="35" t="s">
        <v>29</v>
      </c>
      <c r="C212" s="35" t="s">
        <v>350</v>
      </c>
      <c r="D212" s="69"/>
      <c r="E212" s="39">
        <v>48</v>
      </c>
      <c r="F212" s="30">
        <v>23</v>
      </c>
      <c r="G212" s="69">
        <v>23.44315</v>
      </c>
      <c r="H212" s="76" t="s">
        <v>355</v>
      </c>
      <c r="I212" s="69">
        <v>4</v>
      </c>
      <c r="J212" s="69">
        <v>19</v>
      </c>
      <c r="K212" s="69">
        <v>41.807</v>
      </c>
      <c r="L212" s="44">
        <v>-18159</v>
      </c>
      <c r="M212" s="44">
        <v>-10562</v>
      </c>
      <c r="N212" s="45">
        <v>225</v>
      </c>
      <c r="O212" s="73">
        <f t="shared" si="14"/>
        <v>738.1800000000001</v>
      </c>
      <c r="P212" s="46">
        <f t="shared" si="12"/>
        <v>15458.7</v>
      </c>
      <c r="Q212" s="99">
        <f t="shared" si="13"/>
        <v>10562</v>
      </c>
      <c r="S212" s="10"/>
    </row>
    <row r="213" spans="1:19" s="7" customFormat="1" ht="15.75" customHeight="1">
      <c r="A213" s="98"/>
      <c r="B213" s="28"/>
      <c r="C213" s="29"/>
      <c r="D213" s="29"/>
      <c r="E213" s="30"/>
      <c r="F213" s="30"/>
      <c r="G213" s="75"/>
      <c r="H213" s="29"/>
      <c r="I213" s="30"/>
      <c r="J213" s="30"/>
      <c r="K213" s="75"/>
      <c r="L213" s="31"/>
      <c r="M213" s="31"/>
      <c r="N213" s="31"/>
      <c r="O213" s="27">
        <f aca="true" t="shared" si="15" ref="O213:O254">ROUNDUP($N213*3.2808,0)</f>
        <v>0</v>
      </c>
      <c r="P213" s="41">
        <f aca="true" t="shared" si="16" ref="P213:P255">IF(L213&lt;&gt;"",-L213-$C$2,"")</f>
      </c>
      <c r="Q213" s="105"/>
      <c r="S213" s="10"/>
    </row>
    <row r="214" spans="1:19" s="7" customFormat="1" ht="15.75" customHeight="1">
      <c r="A214" s="98"/>
      <c r="B214" s="28"/>
      <c r="C214" s="29"/>
      <c r="D214" s="29"/>
      <c r="E214" s="30"/>
      <c r="F214" s="30"/>
      <c r="G214" s="75"/>
      <c r="H214" s="29"/>
      <c r="I214" s="30"/>
      <c r="J214" s="30"/>
      <c r="K214" s="75"/>
      <c r="L214" s="31"/>
      <c r="M214" s="31"/>
      <c r="N214" s="31"/>
      <c r="O214" s="27">
        <f t="shared" si="15"/>
        <v>0</v>
      </c>
      <c r="P214" s="41">
        <f t="shared" si="16"/>
      </c>
      <c r="Q214" s="105"/>
      <c r="S214" s="10"/>
    </row>
    <row r="215" spans="1:19" s="7" customFormat="1" ht="15.75" customHeight="1">
      <c r="A215" s="98"/>
      <c r="B215" s="28"/>
      <c r="C215" s="29"/>
      <c r="D215" s="29"/>
      <c r="E215" s="30"/>
      <c r="F215" s="30"/>
      <c r="G215" s="75"/>
      <c r="H215" s="29"/>
      <c r="I215" s="30"/>
      <c r="J215" s="30"/>
      <c r="K215" s="75"/>
      <c r="L215" s="31"/>
      <c r="M215" s="31"/>
      <c r="N215" s="31"/>
      <c r="O215" s="27">
        <f t="shared" si="15"/>
        <v>0</v>
      </c>
      <c r="P215" s="41">
        <f t="shared" si="16"/>
      </c>
      <c r="Q215" s="105"/>
      <c r="S215" s="10"/>
    </row>
    <row r="216" spans="1:19" s="7" customFormat="1" ht="15.75" customHeight="1">
      <c r="A216" s="98"/>
      <c r="B216" s="28"/>
      <c r="C216" s="29"/>
      <c r="D216" s="29"/>
      <c r="E216" s="30"/>
      <c r="F216" s="30"/>
      <c r="G216" s="75"/>
      <c r="H216" s="29"/>
      <c r="I216" s="30"/>
      <c r="J216" s="30"/>
      <c r="K216" s="75"/>
      <c r="L216" s="31"/>
      <c r="M216" s="31"/>
      <c r="N216" s="31"/>
      <c r="O216" s="27">
        <f t="shared" si="15"/>
        <v>0</v>
      </c>
      <c r="P216" s="41">
        <f t="shared" si="16"/>
      </c>
      <c r="Q216" s="105"/>
      <c r="S216" s="10"/>
    </row>
    <row r="217" spans="1:19" s="7" customFormat="1" ht="15.75" customHeight="1">
      <c r="A217" s="98"/>
      <c r="B217" s="28"/>
      <c r="C217" s="29"/>
      <c r="D217" s="29"/>
      <c r="E217" s="30"/>
      <c r="F217" s="30"/>
      <c r="G217" s="75"/>
      <c r="H217" s="29"/>
      <c r="I217" s="30"/>
      <c r="J217" s="30"/>
      <c r="K217" s="75"/>
      <c r="L217" s="31"/>
      <c r="M217" s="31"/>
      <c r="N217" s="31"/>
      <c r="O217" s="27">
        <f t="shared" si="15"/>
        <v>0</v>
      </c>
      <c r="P217" s="41">
        <f t="shared" si="16"/>
      </c>
      <c r="Q217" s="105"/>
      <c r="S217" s="10"/>
    </row>
    <row r="218" spans="1:19" s="7" customFormat="1" ht="15.75" customHeight="1">
      <c r="A218" s="98"/>
      <c r="B218" s="28"/>
      <c r="C218" s="29"/>
      <c r="D218" s="29"/>
      <c r="E218" s="30"/>
      <c r="F218" s="30"/>
      <c r="G218" s="75"/>
      <c r="H218" s="29"/>
      <c r="I218" s="30"/>
      <c r="J218" s="30"/>
      <c r="K218" s="75"/>
      <c r="L218" s="31"/>
      <c r="M218" s="31"/>
      <c r="N218" s="31"/>
      <c r="O218" s="27">
        <f t="shared" si="15"/>
        <v>0</v>
      </c>
      <c r="P218" s="41">
        <f t="shared" si="16"/>
      </c>
      <c r="Q218" s="105"/>
      <c r="S218" s="10"/>
    </row>
    <row r="219" spans="1:19" s="7" customFormat="1" ht="15.75" customHeight="1">
      <c r="A219" s="98"/>
      <c r="B219" s="28"/>
      <c r="C219" s="29"/>
      <c r="D219" s="29"/>
      <c r="E219" s="30"/>
      <c r="F219" s="30"/>
      <c r="G219" s="75"/>
      <c r="H219" s="29"/>
      <c r="I219" s="30"/>
      <c r="J219" s="30"/>
      <c r="K219" s="75"/>
      <c r="L219" s="31"/>
      <c r="M219" s="31"/>
      <c r="N219" s="31"/>
      <c r="O219" s="27">
        <f t="shared" si="15"/>
        <v>0</v>
      </c>
      <c r="P219" s="41">
        <f t="shared" si="16"/>
      </c>
      <c r="Q219" s="105"/>
      <c r="S219" s="10"/>
    </row>
    <row r="220" spans="1:19" s="7" customFormat="1" ht="15.75" customHeight="1">
      <c r="A220" s="98"/>
      <c r="B220" s="28"/>
      <c r="C220" s="29"/>
      <c r="D220" s="29"/>
      <c r="E220" s="30"/>
      <c r="F220" s="30"/>
      <c r="G220" s="75"/>
      <c r="H220" s="29"/>
      <c r="I220" s="30"/>
      <c r="J220" s="30"/>
      <c r="K220" s="75"/>
      <c r="L220" s="31"/>
      <c r="M220" s="31"/>
      <c r="N220" s="31"/>
      <c r="O220" s="27">
        <f t="shared" si="15"/>
        <v>0</v>
      </c>
      <c r="P220" s="41">
        <f t="shared" si="16"/>
      </c>
      <c r="Q220" s="105"/>
      <c r="S220" s="10"/>
    </row>
    <row r="221" spans="1:19" s="7" customFormat="1" ht="15.75" customHeight="1">
      <c r="A221" s="98"/>
      <c r="B221" s="28"/>
      <c r="C221" s="29"/>
      <c r="D221" s="29"/>
      <c r="E221" s="30"/>
      <c r="F221" s="30"/>
      <c r="G221" s="75"/>
      <c r="H221" s="29"/>
      <c r="I221" s="30"/>
      <c r="J221" s="30"/>
      <c r="K221" s="75"/>
      <c r="L221" s="31"/>
      <c r="M221" s="31"/>
      <c r="N221" s="31"/>
      <c r="O221" s="27">
        <f t="shared" si="15"/>
        <v>0</v>
      </c>
      <c r="P221" s="41">
        <f t="shared" si="16"/>
      </c>
      <c r="Q221" s="105"/>
      <c r="S221" s="10"/>
    </row>
    <row r="222" spans="1:19" s="7" customFormat="1" ht="15.75" customHeight="1">
      <c r="A222" s="98"/>
      <c r="B222" s="28"/>
      <c r="C222" s="29"/>
      <c r="D222" s="29"/>
      <c r="E222" s="30"/>
      <c r="F222" s="30"/>
      <c r="G222" s="75"/>
      <c r="H222" s="29"/>
      <c r="I222" s="30"/>
      <c r="J222" s="30"/>
      <c r="K222" s="75"/>
      <c r="L222" s="31"/>
      <c r="M222" s="31"/>
      <c r="N222" s="31"/>
      <c r="O222" s="27">
        <f t="shared" si="15"/>
        <v>0</v>
      </c>
      <c r="P222" s="41">
        <f t="shared" si="16"/>
      </c>
      <c r="Q222" s="105"/>
      <c r="S222" s="10"/>
    </row>
    <row r="223" spans="1:19" s="7" customFormat="1" ht="15.75" customHeight="1">
      <c r="A223" s="98"/>
      <c r="B223" s="28"/>
      <c r="C223" s="29"/>
      <c r="D223" s="29"/>
      <c r="E223" s="30"/>
      <c r="F223" s="30"/>
      <c r="G223" s="75"/>
      <c r="H223" s="29"/>
      <c r="I223" s="30"/>
      <c r="J223" s="30"/>
      <c r="K223" s="75"/>
      <c r="L223" s="31"/>
      <c r="M223" s="31"/>
      <c r="N223" s="31"/>
      <c r="O223" s="27">
        <f t="shared" si="15"/>
        <v>0</v>
      </c>
      <c r="P223" s="41">
        <f t="shared" si="16"/>
      </c>
      <c r="Q223" s="105"/>
      <c r="S223" s="10"/>
    </row>
    <row r="224" spans="1:19" s="7" customFormat="1" ht="15.75" customHeight="1">
      <c r="A224" s="98"/>
      <c r="B224" s="28"/>
      <c r="C224" s="29"/>
      <c r="D224" s="29"/>
      <c r="E224" s="30"/>
      <c r="F224" s="30"/>
      <c r="G224" s="75"/>
      <c r="H224" s="29"/>
      <c r="I224" s="30"/>
      <c r="J224" s="30"/>
      <c r="K224" s="75"/>
      <c r="L224" s="31"/>
      <c r="M224" s="31"/>
      <c r="N224" s="31"/>
      <c r="O224" s="27">
        <f t="shared" si="15"/>
        <v>0</v>
      </c>
      <c r="P224" s="41">
        <f t="shared" si="16"/>
      </c>
      <c r="Q224" s="105"/>
      <c r="S224" s="10"/>
    </row>
    <row r="225" spans="1:19" s="7" customFormat="1" ht="15.75" customHeight="1">
      <c r="A225" s="98"/>
      <c r="B225" s="28"/>
      <c r="C225" s="29"/>
      <c r="D225" s="29"/>
      <c r="E225" s="30"/>
      <c r="F225" s="30"/>
      <c r="G225" s="75"/>
      <c r="H225" s="29"/>
      <c r="I225" s="30"/>
      <c r="J225" s="30"/>
      <c r="K225" s="75"/>
      <c r="L225" s="31"/>
      <c r="M225" s="31"/>
      <c r="N225" s="31"/>
      <c r="O225" s="27">
        <f t="shared" si="15"/>
        <v>0</v>
      </c>
      <c r="P225" s="41">
        <f t="shared" si="16"/>
      </c>
      <c r="Q225" s="105"/>
      <c r="S225" s="10"/>
    </row>
    <row r="226" spans="1:19" s="7" customFormat="1" ht="15.75" customHeight="1">
      <c r="A226" s="98"/>
      <c r="B226" s="28"/>
      <c r="C226" s="29"/>
      <c r="D226" s="29"/>
      <c r="E226" s="30"/>
      <c r="F226" s="30"/>
      <c r="G226" s="75"/>
      <c r="H226" s="29"/>
      <c r="I226" s="30"/>
      <c r="J226" s="30"/>
      <c r="K226" s="75"/>
      <c r="L226" s="31"/>
      <c r="M226" s="31"/>
      <c r="N226" s="31"/>
      <c r="O226" s="27">
        <f t="shared" si="15"/>
        <v>0</v>
      </c>
      <c r="P226" s="41">
        <f t="shared" si="16"/>
      </c>
      <c r="Q226" s="105"/>
      <c r="S226" s="10"/>
    </row>
    <row r="227" spans="1:19" s="7" customFormat="1" ht="15.75" customHeight="1">
      <c r="A227" s="98"/>
      <c r="B227" s="28"/>
      <c r="C227" s="29"/>
      <c r="D227" s="29"/>
      <c r="E227" s="30"/>
      <c r="F227" s="30"/>
      <c r="G227" s="75"/>
      <c r="H227" s="29"/>
      <c r="I227" s="30"/>
      <c r="J227" s="30"/>
      <c r="K227" s="75"/>
      <c r="L227" s="31"/>
      <c r="M227" s="31"/>
      <c r="N227" s="31"/>
      <c r="O227" s="27">
        <f t="shared" si="15"/>
        <v>0</v>
      </c>
      <c r="P227" s="41">
        <f t="shared" si="16"/>
      </c>
      <c r="Q227" s="105"/>
      <c r="S227" s="10"/>
    </row>
    <row r="228" spans="1:19" s="7" customFormat="1" ht="15.75" customHeight="1">
      <c r="A228" s="98"/>
      <c r="B228" s="28"/>
      <c r="C228" s="29"/>
      <c r="D228" s="29"/>
      <c r="E228" s="30"/>
      <c r="F228" s="30"/>
      <c r="G228" s="75"/>
      <c r="H228" s="29"/>
      <c r="I228" s="30"/>
      <c r="J228" s="30"/>
      <c r="K228" s="75"/>
      <c r="L228" s="31"/>
      <c r="M228" s="31"/>
      <c r="N228" s="31"/>
      <c r="O228" s="27">
        <f t="shared" si="15"/>
        <v>0</v>
      </c>
      <c r="P228" s="41">
        <f t="shared" si="16"/>
      </c>
      <c r="Q228" s="105"/>
      <c r="S228" s="10"/>
    </row>
    <row r="229" spans="1:19" s="7" customFormat="1" ht="15.75" customHeight="1">
      <c r="A229" s="98"/>
      <c r="B229" s="28"/>
      <c r="C229" s="29"/>
      <c r="D229" s="29"/>
      <c r="E229" s="30"/>
      <c r="F229" s="30"/>
      <c r="G229" s="75"/>
      <c r="H229" s="29"/>
      <c r="I229" s="30"/>
      <c r="J229" s="30"/>
      <c r="K229" s="75"/>
      <c r="L229" s="31"/>
      <c r="M229" s="31"/>
      <c r="N229" s="31"/>
      <c r="O229" s="27">
        <f t="shared" si="15"/>
        <v>0</v>
      </c>
      <c r="P229" s="41">
        <f t="shared" si="16"/>
      </c>
      <c r="Q229" s="105"/>
      <c r="S229" s="10"/>
    </row>
    <row r="230" spans="1:19" s="7" customFormat="1" ht="15.75" customHeight="1">
      <c r="A230" s="98"/>
      <c r="B230" s="28"/>
      <c r="C230" s="29"/>
      <c r="D230" s="29"/>
      <c r="E230" s="30"/>
      <c r="F230" s="30"/>
      <c r="G230" s="75"/>
      <c r="H230" s="29"/>
      <c r="I230" s="30"/>
      <c r="J230" s="30"/>
      <c r="K230" s="75"/>
      <c r="L230" s="31"/>
      <c r="M230" s="31"/>
      <c r="N230" s="31"/>
      <c r="O230" s="27">
        <f t="shared" si="15"/>
        <v>0</v>
      </c>
      <c r="P230" s="41">
        <f t="shared" si="16"/>
      </c>
      <c r="Q230" s="105"/>
      <c r="S230" s="10"/>
    </row>
    <row r="231" spans="1:19" s="7" customFormat="1" ht="15.75" customHeight="1">
      <c r="A231" s="98"/>
      <c r="B231" s="28"/>
      <c r="C231" s="29"/>
      <c r="D231" s="29"/>
      <c r="E231" s="30"/>
      <c r="F231" s="30"/>
      <c r="G231" s="75"/>
      <c r="H231" s="29"/>
      <c r="I231" s="30"/>
      <c r="J231" s="30"/>
      <c r="K231" s="75"/>
      <c r="L231" s="31"/>
      <c r="M231" s="31"/>
      <c r="N231" s="31"/>
      <c r="O231" s="27">
        <f t="shared" si="15"/>
        <v>0</v>
      </c>
      <c r="P231" s="41">
        <f t="shared" si="16"/>
      </c>
      <c r="Q231" s="105"/>
      <c r="S231" s="10"/>
    </row>
    <row r="232" spans="1:19" s="7" customFormat="1" ht="15.75" customHeight="1">
      <c r="A232" s="98"/>
      <c r="B232" s="28"/>
      <c r="C232" s="29"/>
      <c r="D232" s="29"/>
      <c r="E232" s="30"/>
      <c r="F232" s="30"/>
      <c r="G232" s="75"/>
      <c r="H232" s="29"/>
      <c r="I232" s="30"/>
      <c r="J232" s="30"/>
      <c r="K232" s="75"/>
      <c r="L232" s="31"/>
      <c r="M232" s="31"/>
      <c r="N232" s="31"/>
      <c r="O232" s="27">
        <f t="shared" si="15"/>
        <v>0</v>
      </c>
      <c r="P232" s="41">
        <f t="shared" si="16"/>
      </c>
      <c r="Q232" s="105"/>
      <c r="S232" s="10"/>
    </row>
    <row r="233" spans="1:19" s="7" customFormat="1" ht="15.75" customHeight="1">
      <c r="A233" s="98"/>
      <c r="B233" s="28"/>
      <c r="C233" s="29"/>
      <c r="D233" s="29"/>
      <c r="E233" s="30"/>
      <c r="F233" s="30"/>
      <c r="G233" s="75"/>
      <c r="H233" s="29"/>
      <c r="I233" s="30"/>
      <c r="J233" s="30"/>
      <c r="K233" s="75"/>
      <c r="L233" s="31"/>
      <c r="M233" s="31"/>
      <c r="N233" s="31"/>
      <c r="O233" s="27">
        <f t="shared" si="15"/>
        <v>0</v>
      </c>
      <c r="P233" s="41">
        <f t="shared" si="16"/>
      </c>
      <c r="Q233" s="105"/>
      <c r="S233" s="10"/>
    </row>
    <row r="234" spans="1:19" s="7" customFormat="1" ht="15.75" customHeight="1">
      <c r="A234" s="98"/>
      <c r="B234" s="28"/>
      <c r="C234" s="29"/>
      <c r="D234" s="29"/>
      <c r="E234" s="30"/>
      <c r="F234" s="30"/>
      <c r="G234" s="75"/>
      <c r="H234" s="29"/>
      <c r="I234" s="30"/>
      <c r="J234" s="30"/>
      <c r="K234" s="75"/>
      <c r="L234" s="31"/>
      <c r="M234" s="31"/>
      <c r="N234" s="31"/>
      <c r="O234" s="27">
        <f t="shared" si="15"/>
        <v>0</v>
      </c>
      <c r="P234" s="41">
        <f t="shared" si="16"/>
      </c>
      <c r="Q234" s="105"/>
      <c r="S234" s="10"/>
    </row>
    <row r="235" spans="1:19" s="7" customFormat="1" ht="15.75" customHeight="1">
      <c r="A235" s="98"/>
      <c r="B235" s="28"/>
      <c r="C235" s="29"/>
      <c r="D235" s="29"/>
      <c r="E235" s="30"/>
      <c r="F235" s="30"/>
      <c r="G235" s="75"/>
      <c r="H235" s="29"/>
      <c r="I235" s="30"/>
      <c r="J235" s="30"/>
      <c r="K235" s="75"/>
      <c r="L235" s="31"/>
      <c r="M235" s="31"/>
      <c r="N235" s="31"/>
      <c r="O235" s="27">
        <f t="shared" si="15"/>
        <v>0</v>
      </c>
      <c r="P235" s="41">
        <f t="shared" si="16"/>
      </c>
      <c r="Q235" s="105"/>
      <c r="S235" s="10"/>
    </row>
    <row r="236" spans="1:19" s="7" customFormat="1" ht="15.75" customHeight="1">
      <c r="A236" s="98"/>
      <c r="B236" s="28"/>
      <c r="C236" s="29"/>
      <c r="D236" s="29"/>
      <c r="E236" s="30"/>
      <c r="F236" s="30"/>
      <c r="G236" s="75"/>
      <c r="H236" s="29"/>
      <c r="I236" s="30"/>
      <c r="J236" s="30"/>
      <c r="K236" s="75"/>
      <c r="L236" s="31"/>
      <c r="M236" s="31"/>
      <c r="N236" s="31"/>
      <c r="O236" s="27">
        <f t="shared" si="15"/>
        <v>0</v>
      </c>
      <c r="P236" s="41">
        <f t="shared" si="16"/>
      </c>
      <c r="Q236" s="105"/>
      <c r="S236" s="10"/>
    </row>
    <row r="237" spans="1:19" s="7" customFormat="1" ht="15.75" customHeight="1">
      <c r="A237" s="98"/>
      <c r="B237" s="28"/>
      <c r="C237" s="29"/>
      <c r="D237" s="29"/>
      <c r="E237" s="30"/>
      <c r="F237" s="30"/>
      <c r="G237" s="75"/>
      <c r="H237" s="29"/>
      <c r="I237" s="30"/>
      <c r="J237" s="30"/>
      <c r="K237" s="75"/>
      <c r="L237" s="31"/>
      <c r="M237" s="31"/>
      <c r="N237" s="31"/>
      <c r="O237" s="27">
        <f t="shared" si="15"/>
        <v>0</v>
      </c>
      <c r="P237" s="41">
        <f t="shared" si="16"/>
      </c>
      <c r="Q237" s="105"/>
      <c r="S237" s="10"/>
    </row>
    <row r="238" spans="1:19" s="7" customFormat="1" ht="15.75" customHeight="1">
      <c r="A238" s="98"/>
      <c r="B238" s="28"/>
      <c r="C238" s="29"/>
      <c r="D238" s="29"/>
      <c r="E238" s="30"/>
      <c r="F238" s="30"/>
      <c r="G238" s="75"/>
      <c r="H238" s="29"/>
      <c r="I238" s="30"/>
      <c r="J238" s="30"/>
      <c r="K238" s="75"/>
      <c r="L238" s="31"/>
      <c r="M238" s="31"/>
      <c r="N238" s="31"/>
      <c r="O238" s="27">
        <f t="shared" si="15"/>
        <v>0</v>
      </c>
      <c r="P238" s="41">
        <f t="shared" si="16"/>
      </c>
      <c r="Q238" s="105"/>
      <c r="S238" s="10"/>
    </row>
    <row r="239" spans="1:19" s="7" customFormat="1" ht="15.75" customHeight="1">
      <c r="A239" s="98"/>
      <c r="B239" s="28"/>
      <c r="C239" s="29"/>
      <c r="D239" s="29"/>
      <c r="E239" s="30"/>
      <c r="F239" s="30"/>
      <c r="G239" s="75"/>
      <c r="H239" s="29"/>
      <c r="I239" s="30"/>
      <c r="J239" s="30"/>
      <c r="K239" s="75"/>
      <c r="L239" s="31"/>
      <c r="M239" s="31"/>
      <c r="N239" s="31"/>
      <c r="O239" s="27">
        <f t="shared" si="15"/>
        <v>0</v>
      </c>
      <c r="P239" s="41">
        <f t="shared" si="16"/>
      </c>
      <c r="Q239" s="105"/>
      <c r="S239" s="10"/>
    </row>
    <row r="240" spans="1:19" s="7" customFormat="1" ht="15.75" customHeight="1">
      <c r="A240" s="98"/>
      <c r="B240" s="28"/>
      <c r="C240" s="29"/>
      <c r="D240" s="29"/>
      <c r="E240" s="30"/>
      <c r="F240" s="30"/>
      <c r="G240" s="75"/>
      <c r="H240" s="29"/>
      <c r="I240" s="30"/>
      <c r="J240" s="30"/>
      <c r="K240" s="75"/>
      <c r="L240" s="31"/>
      <c r="M240" s="31"/>
      <c r="N240" s="31"/>
      <c r="O240" s="27">
        <f t="shared" si="15"/>
        <v>0</v>
      </c>
      <c r="P240" s="41">
        <f t="shared" si="16"/>
      </c>
      <c r="Q240" s="105"/>
      <c r="S240" s="10"/>
    </row>
    <row r="241" spans="1:19" s="7" customFormat="1" ht="15.75" customHeight="1">
      <c r="A241" s="98"/>
      <c r="B241" s="28"/>
      <c r="C241" s="29"/>
      <c r="D241" s="29"/>
      <c r="E241" s="30"/>
      <c r="F241" s="30"/>
      <c r="G241" s="75"/>
      <c r="H241" s="29"/>
      <c r="I241" s="30"/>
      <c r="J241" s="30"/>
      <c r="K241" s="75"/>
      <c r="L241" s="31"/>
      <c r="M241" s="31"/>
      <c r="N241" s="31"/>
      <c r="O241" s="27">
        <f t="shared" si="15"/>
        <v>0</v>
      </c>
      <c r="P241" s="41">
        <f t="shared" si="16"/>
      </c>
      <c r="Q241" s="105"/>
      <c r="S241" s="10"/>
    </row>
    <row r="242" spans="1:19" s="7" customFormat="1" ht="15.75" customHeight="1">
      <c r="A242" s="98"/>
      <c r="B242" s="28"/>
      <c r="C242" s="29"/>
      <c r="D242" s="29"/>
      <c r="E242" s="30"/>
      <c r="F242" s="30"/>
      <c r="G242" s="75"/>
      <c r="H242" s="29"/>
      <c r="I242" s="30"/>
      <c r="J242" s="30"/>
      <c r="K242" s="75"/>
      <c r="L242" s="31"/>
      <c r="M242" s="31"/>
      <c r="N242" s="31"/>
      <c r="O242" s="27">
        <f t="shared" si="15"/>
        <v>0</v>
      </c>
      <c r="P242" s="41">
        <f t="shared" si="16"/>
      </c>
      <c r="Q242" s="105"/>
      <c r="S242" s="10"/>
    </row>
    <row r="243" spans="1:19" s="7" customFormat="1" ht="15.75" customHeight="1">
      <c r="A243" s="98"/>
      <c r="B243" s="28"/>
      <c r="C243" s="29"/>
      <c r="D243" s="29"/>
      <c r="E243" s="30"/>
      <c r="F243" s="30"/>
      <c r="G243" s="75"/>
      <c r="H243" s="29"/>
      <c r="I243" s="30"/>
      <c r="J243" s="30"/>
      <c r="K243" s="75"/>
      <c r="L243" s="31"/>
      <c r="M243" s="31"/>
      <c r="N243" s="31"/>
      <c r="O243" s="27">
        <f t="shared" si="15"/>
        <v>0</v>
      </c>
      <c r="P243" s="41">
        <f t="shared" si="16"/>
      </c>
      <c r="Q243" s="105"/>
      <c r="S243" s="10"/>
    </row>
    <row r="244" spans="1:19" s="7" customFormat="1" ht="15.75" customHeight="1">
      <c r="A244" s="98"/>
      <c r="B244" s="28"/>
      <c r="C244" s="29"/>
      <c r="D244" s="29"/>
      <c r="E244" s="30"/>
      <c r="F244" s="30"/>
      <c r="G244" s="75"/>
      <c r="H244" s="29"/>
      <c r="I244" s="30"/>
      <c r="J244" s="30"/>
      <c r="K244" s="75"/>
      <c r="L244" s="31"/>
      <c r="M244" s="31"/>
      <c r="N244" s="31"/>
      <c r="O244" s="27">
        <f t="shared" si="15"/>
        <v>0</v>
      </c>
      <c r="P244" s="41">
        <f t="shared" si="16"/>
      </c>
      <c r="Q244" s="105"/>
      <c r="S244" s="10"/>
    </row>
    <row r="245" spans="1:19" s="7" customFormat="1" ht="15.75" customHeight="1">
      <c r="A245" s="98"/>
      <c r="B245" s="28"/>
      <c r="C245" s="29"/>
      <c r="D245" s="29"/>
      <c r="E245" s="30"/>
      <c r="F245" s="30"/>
      <c r="G245" s="75"/>
      <c r="H245" s="29"/>
      <c r="I245" s="30"/>
      <c r="J245" s="30"/>
      <c r="K245" s="75"/>
      <c r="L245" s="31"/>
      <c r="M245" s="31"/>
      <c r="N245" s="31"/>
      <c r="O245" s="27">
        <f t="shared" si="15"/>
        <v>0</v>
      </c>
      <c r="P245" s="41">
        <f t="shared" si="16"/>
      </c>
      <c r="Q245" s="105"/>
      <c r="S245" s="10"/>
    </row>
    <row r="246" spans="1:19" s="7" customFormat="1" ht="15.75" customHeight="1">
      <c r="A246" s="98"/>
      <c r="B246" s="28"/>
      <c r="C246" s="29"/>
      <c r="D246" s="29"/>
      <c r="E246" s="30"/>
      <c r="F246" s="30"/>
      <c r="G246" s="75"/>
      <c r="H246" s="29"/>
      <c r="I246" s="30"/>
      <c r="J246" s="30"/>
      <c r="K246" s="75"/>
      <c r="L246" s="31"/>
      <c r="M246" s="31"/>
      <c r="N246" s="31"/>
      <c r="O246" s="27">
        <f t="shared" si="15"/>
        <v>0</v>
      </c>
      <c r="P246" s="41">
        <f t="shared" si="16"/>
      </c>
      <c r="Q246" s="105"/>
      <c r="S246" s="10"/>
    </row>
    <row r="247" spans="1:19" s="7" customFormat="1" ht="15.75" customHeight="1">
      <c r="A247" s="98"/>
      <c r="B247" s="28"/>
      <c r="C247" s="29"/>
      <c r="D247" s="29"/>
      <c r="E247" s="30"/>
      <c r="F247" s="30"/>
      <c r="G247" s="75"/>
      <c r="H247" s="29"/>
      <c r="I247" s="30"/>
      <c r="J247" s="30"/>
      <c r="K247" s="75"/>
      <c r="L247" s="31"/>
      <c r="M247" s="31"/>
      <c r="N247" s="31"/>
      <c r="O247" s="27">
        <f t="shared" si="15"/>
        <v>0</v>
      </c>
      <c r="P247" s="41">
        <f t="shared" si="16"/>
      </c>
      <c r="Q247" s="105"/>
      <c r="S247" s="10"/>
    </row>
    <row r="248" spans="1:19" s="7" customFormat="1" ht="15.75" customHeight="1">
      <c r="A248" s="98"/>
      <c r="B248" s="28"/>
      <c r="C248" s="29"/>
      <c r="D248" s="29"/>
      <c r="E248" s="30"/>
      <c r="F248" s="30"/>
      <c r="G248" s="75"/>
      <c r="H248" s="29"/>
      <c r="I248" s="30"/>
      <c r="J248" s="30"/>
      <c r="K248" s="75"/>
      <c r="L248" s="31"/>
      <c r="M248" s="31"/>
      <c r="N248" s="31"/>
      <c r="O248" s="27">
        <f t="shared" si="15"/>
        <v>0</v>
      </c>
      <c r="P248" s="41">
        <f t="shared" si="16"/>
      </c>
      <c r="Q248" s="105"/>
      <c r="S248" s="10"/>
    </row>
    <row r="249" spans="1:19" s="7" customFormat="1" ht="15.75" customHeight="1">
      <c r="A249" s="98"/>
      <c r="B249" s="28"/>
      <c r="C249" s="29"/>
      <c r="D249" s="29"/>
      <c r="E249" s="30"/>
      <c r="F249" s="30"/>
      <c r="G249" s="75"/>
      <c r="H249" s="29"/>
      <c r="I249" s="30"/>
      <c r="J249" s="30"/>
      <c r="K249" s="75"/>
      <c r="L249" s="31"/>
      <c r="M249" s="31"/>
      <c r="N249" s="31"/>
      <c r="O249" s="27">
        <f t="shared" si="15"/>
        <v>0</v>
      </c>
      <c r="P249" s="41">
        <f t="shared" si="16"/>
      </c>
      <c r="Q249" s="105"/>
      <c r="S249" s="10"/>
    </row>
    <row r="250" spans="1:19" s="7" customFormat="1" ht="15.75" customHeight="1">
      <c r="A250" s="98"/>
      <c r="B250" s="28"/>
      <c r="C250" s="29"/>
      <c r="D250" s="29"/>
      <c r="E250" s="30"/>
      <c r="F250" s="30"/>
      <c r="G250" s="75"/>
      <c r="H250" s="29"/>
      <c r="I250" s="30"/>
      <c r="J250" s="30"/>
      <c r="K250" s="75"/>
      <c r="L250" s="31"/>
      <c r="M250" s="31"/>
      <c r="N250" s="31"/>
      <c r="O250" s="27">
        <f t="shared" si="15"/>
        <v>0</v>
      </c>
      <c r="P250" s="41">
        <f t="shared" si="16"/>
      </c>
      <c r="Q250" s="105"/>
      <c r="S250" s="10"/>
    </row>
    <row r="251" spans="1:19" s="7" customFormat="1" ht="15.75" customHeight="1">
      <c r="A251" s="98"/>
      <c r="B251" s="28"/>
      <c r="C251" s="29"/>
      <c r="D251" s="29"/>
      <c r="E251" s="30"/>
      <c r="F251" s="30"/>
      <c r="G251" s="75"/>
      <c r="H251" s="29"/>
      <c r="I251" s="30"/>
      <c r="J251" s="30"/>
      <c r="K251" s="75"/>
      <c r="L251" s="31"/>
      <c r="M251" s="31"/>
      <c r="N251" s="31"/>
      <c r="O251" s="27">
        <f t="shared" si="15"/>
        <v>0</v>
      </c>
      <c r="P251" s="41">
        <f t="shared" si="16"/>
      </c>
      <c r="Q251" s="105"/>
      <c r="S251" s="10"/>
    </row>
    <row r="252" spans="1:19" s="7" customFormat="1" ht="15.75" customHeight="1">
      <c r="A252" s="98"/>
      <c r="B252" s="28"/>
      <c r="C252" s="29"/>
      <c r="D252" s="29"/>
      <c r="E252" s="30"/>
      <c r="F252" s="30"/>
      <c r="G252" s="75"/>
      <c r="H252" s="29"/>
      <c r="I252" s="30"/>
      <c r="J252" s="30"/>
      <c r="K252" s="75"/>
      <c r="L252" s="31"/>
      <c r="M252" s="31"/>
      <c r="N252" s="31"/>
      <c r="O252" s="27">
        <f t="shared" si="15"/>
        <v>0</v>
      </c>
      <c r="P252" s="41">
        <f t="shared" si="16"/>
      </c>
      <c r="Q252" s="105"/>
      <c r="S252" s="10"/>
    </row>
    <row r="253" spans="1:19" s="7" customFormat="1" ht="15.75" customHeight="1">
      <c r="A253" s="98"/>
      <c r="B253" s="28"/>
      <c r="C253" s="29"/>
      <c r="D253" s="29"/>
      <c r="E253" s="30"/>
      <c r="F253" s="30"/>
      <c r="G253" s="75"/>
      <c r="H253" s="29"/>
      <c r="I253" s="30"/>
      <c r="J253" s="30"/>
      <c r="K253" s="75"/>
      <c r="L253" s="31"/>
      <c r="M253" s="31"/>
      <c r="N253" s="31"/>
      <c r="O253" s="27">
        <f t="shared" si="15"/>
        <v>0</v>
      </c>
      <c r="P253" s="41">
        <f t="shared" si="16"/>
      </c>
      <c r="Q253" s="105"/>
      <c r="S253" s="10"/>
    </row>
    <row r="254" spans="1:19" s="7" customFormat="1" ht="15.75" customHeight="1">
      <c r="A254" s="98"/>
      <c r="B254" s="28"/>
      <c r="C254" s="29"/>
      <c r="D254" s="29"/>
      <c r="E254" s="30"/>
      <c r="F254" s="30"/>
      <c r="G254" s="75"/>
      <c r="H254" s="29"/>
      <c r="I254" s="30"/>
      <c r="J254" s="30"/>
      <c r="K254" s="75"/>
      <c r="L254" s="31"/>
      <c r="M254" s="31"/>
      <c r="N254" s="31"/>
      <c r="O254" s="27">
        <f t="shared" si="15"/>
        <v>0</v>
      </c>
      <c r="P254" s="41">
        <f t="shared" si="16"/>
      </c>
      <c r="Q254" s="105"/>
      <c r="S254" s="10"/>
    </row>
    <row r="255" spans="1:19" s="7" customFormat="1" ht="15.75" customHeight="1">
      <c r="A255" s="98"/>
      <c r="B255" s="28"/>
      <c r="C255" s="29"/>
      <c r="D255" s="29"/>
      <c r="E255" s="30"/>
      <c r="F255" s="30"/>
      <c r="G255" s="75"/>
      <c r="H255" s="29"/>
      <c r="I255" s="30"/>
      <c r="J255" s="30"/>
      <c r="K255" s="75"/>
      <c r="L255" s="31"/>
      <c r="M255" s="31"/>
      <c r="N255" s="31"/>
      <c r="O255" s="27">
        <f aca="true" t="shared" si="17" ref="O255:O318">ROUNDUP($N255*3.2808,0)</f>
        <v>0</v>
      </c>
      <c r="P255" s="41">
        <f t="shared" si="16"/>
      </c>
      <c r="Q255" s="105"/>
      <c r="S255" s="10"/>
    </row>
    <row r="256" spans="1:19" s="7" customFormat="1" ht="15.75" customHeight="1">
      <c r="A256" s="98"/>
      <c r="B256" s="28"/>
      <c r="C256" s="29"/>
      <c r="D256" s="29"/>
      <c r="E256" s="30"/>
      <c r="F256" s="30"/>
      <c r="G256" s="75"/>
      <c r="H256" s="29"/>
      <c r="I256" s="30"/>
      <c r="J256" s="30"/>
      <c r="K256" s="75"/>
      <c r="L256" s="31"/>
      <c r="M256" s="31"/>
      <c r="N256" s="31"/>
      <c r="O256" s="27">
        <f t="shared" si="17"/>
        <v>0</v>
      </c>
      <c r="P256" s="41">
        <f aca="true" t="shared" si="18" ref="P256:P319">IF(L256&lt;&gt;"",-L256-$C$2,"")</f>
      </c>
      <c r="Q256" s="105"/>
      <c r="S256" s="10"/>
    </row>
    <row r="257" spans="1:19" s="7" customFormat="1" ht="15.75" customHeight="1">
      <c r="A257" s="98"/>
      <c r="B257" s="28"/>
      <c r="C257" s="29"/>
      <c r="D257" s="29"/>
      <c r="E257" s="30"/>
      <c r="F257" s="30"/>
      <c r="G257" s="75"/>
      <c r="H257" s="29"/>
      <c r="I257" s="30"/>
      <c r="J257" s="30"/>
      <c r="K257" s="75"/>
      <c r="L257" s="31"/>
      <c r="M257" s="31"/>
      <c r="N257" s="31"/>
      <c r="O257" s="27">
        <f t="shared" si="17"/>
        <v>0</v>
      </c>
      <c r="P257" s="41">
        <f t="shared" si="18"/>
      </c>
      <c r="Q257" s="105"/>
      <c r="S257" s="10"/>
    </row>
    <row r="258" spans="1:19" s="7" customFormat="1" ht="15.75" customHeight="1">
      <c r="A258" s="98"/>
      <c r="B258" s="28"/>
      <c r="C258" s="29"/>
      <c r="D258" s="29"/>
      <c r="E258" s="30"/>
      <c r="F258" s="30"/>
      <c r="G258" s="75"/>
      <c r="H258" s="29"/>
      <c r="I258" s="30"/>
      <c r="J258" s="30"/>
      <c r="K258" s="75"/>
      <c r="L258" s="31"/>
      <c r="M258" s="31"/>
      <c r="N258" s="31"/>
      <c r="O258" s="27">
        <f t="shared" si="17"/>
        <v>0</v>
      </c>
      <c r="P258" s="41">
        <f t="shared" si="18"/>
      </c>
      <c r="Q258" s="105"/>
      <c r="S258" s="10"/>
    </row>
    <row r="259" spans="1:19" s="7" customFormat="1" ht="15.75" customHeight="1">
      <c r="A259" s="98"/>
      <c r="B259" s="28"/>
      <c r="C259" s="29"/>
      <c r="D259" s="29"/>
      <c r="E259" s="30"/>
      <c r="F259" s="30"/>
      <c r="G259" s="75"/>
      <c r="H259" s="29"/>
      <c r="I259" s="30"/>
      <c r="J259" s="30"/>
      <c r="K259" s="75"/>
      <c r="L259" s="31"/>
      <c r="M259" s="31"/>
      <c r="N259" s="31"/>
      <c r="O259" s="27">
        <f t="shared" si="17"/>
        <v>0</v>
      </c>
      <c r="P259" s="41">
        <f t="shared" si="18"/>
      </c>
      <c r="Q259" s="105"/>
      <c r="S259" s="10"/>
    </row>
    <row r="260" spans="1:19" s="7" customFormat="1" ht="15.75" customHeight="1">
      <c r="A260" s="98"/>
      <c r="B260" s="28"/>
      <c r="C260" s="29"/>
      <c r="D260" s="29"/>
      <c r="E260" s="30"/>
      <c r="F260" s="30"/>
      <c r="G260" s="75"/>
      <c r="H260" s="29"/>
      <c r="I260" s="30"/>
      <c r="J260" s="30"/>
      <c r="K260" s="75"/>
      <c r="L260" s="31"/>
      <c r="M260" s="31"/>
      <c r="N260" s="31"/>
      <c r="O260" s="27">
        <f t="shared" si="17"/>
        <v>0</v>
      </c>
      <c r="P260" s="41">
        <f t="shared" si="18"/>
      </c>
      <c r="Q260" s="105"/>
      <c r="S260" s="10"/>
    </row>
    <row r="261" spans="1:19" s="7" customFormat="1" ht="15.75" customHeight="1">
      <c r="A261" s="98"/>
      <c r="B261" s="28"/>
      <c r="C261" s="29"/>
      <c r="D261" s="29"/>
      <c r="E261" s="30"/>
      <c r="F261" s="30"/>
      <c r="G261" s="75"/>
      <c r="H261" s="29"/>
      <c r="I261" s="30"/>
      <c r="J261" s="30"/>
      <c r="K261" s="75"/>
      <c r="L261" s="31"/>
      <c r="M261" s="31"/>
      <c r="N261" s="31"/>
      <c r="O261" s="27">
        <f t="shared" si="17"/>
        <v>0</v>
      </c>
      <c r="P261" s="41">
        <f t="shared" si="18"/>
      </c>
      <c r="Q261" s="105"/>
      <c r="S261" s="10"/>
    </row>
    <row r="262" spans="1:19" s="7" customFormat="1" ht="15.75" customHeight="1">
      <c r="A262" s="98"/>
      <c r="B262" s="28"/>
      <c r="C262" s="29"/>
      <c r="D262" s="29"/>
      <c r="E262" s="30"/>
      <c r="F262" s="30"/>
      <c r="G262" s="75"/>
      <c r="H262" s="29"/>
      <c r="I262" s="30"/>
      <c r="J262" s="30"/>
      <c r="K262" s="75"/>
      <c r="L262" s="31"/>
      <c r="M262" s="31"/>
      <c r="N262" s="31"/>
      <c r="O262" s="27">
        <f t="shared" si="17"/>
        <v>0</v>
      </c>
      <c r="P262" s="41">
        <f t="shared" si="18"/>
      </c>
      <c r="Q262" s="105"/>
      <c r="S262" s="10"/>
    </row>
    <row r="263" spans="1:19" s="7" customFormat="1" ht="15.75" customHeight="1">
      <c r="A263" s="98"/>
      <c r="B263" s="28"/>
      <c r="C263" s="29"/>
      <c r="D263" s="29"/>
      <c r="E263" s="30"/>
      <c r="F263" s="30"/>
      <c r="G263" s="75"/>
      <c r="H263" s="29"/>
      <c r="I263" s="30"/>
      <c r="J263" s="30"/>
      <c r="K263" s="75"/>
      <c r="L263" s="31"/>
      <c r="M263" s="31"/>
      <c r="N263" s="31"/>
      <c r="O263" s="27">
        <f t="shared" si="17"/>
        <v>0</v>
      </c>
      <c r="P263" s="41">
        <f t="shared" si="18"/>
      </c>
      <c r="Q263" s="105"/>
      <c r="S263" s="10"/>
    </row>
    <row r="264" spans="1:19" s="7" customFormat="1" ht="15.75" customHeight="1">
      <c r="A264" s="98"/>
      <c r="B264" s="28"/>
      <c r="C264" s="29"/>
      <c r="D264" s="29"/>
      <c r="E264" s="30"/>
      <c r="F264" s="30"/>
      <c r="G264" s="75"/>
      <c r="H264" s="29"/>
      <c r="I264" s="30"/>
      <c r="J264" s="30"/>
      <c r="K264" s="75"/>
      <c r="L264" s="31"/>
      <c r="M264" s="31"/>
      <c r="N264" s="31"/>
      <c r="O264" s="27">
        <f t="shared" si="17"/>
        <v>0</v>
      </c>
      <c r="P264" s="41">
        <f t="shared" si="18"/>
      </c>
      <c r="Q264" s="105"/>
      <c r="S264" s="10"/>
    </row>
    <row r="265" spans="1:19" s="7" customFormat="1" ht="15.75" customHeight="1">
      <c r="A265" s="98"/>
      <c r="B265" s="28"/>
      <c r="C265" s="29"/>
      <c r="D265" s="29"/>
      <c r="E265" s="30"/>
      <c r="F265" s="30"/>
      <c r="G265" s="75"/>
      <c r="H265" s="29"/>
      <c r="I265" s="30"/>
      <c r="J265" s="30"/>
      <c r="K265" s="75"/>
      <c r="L265" s="31"/>
      <c r="M265" s="31"/>
      <c r="N265" s="31"/>
      <c r="O265" s="27">
        <f t="shared" si="17"/>
        <v>0</v>
      </c>
      <c r="P265" s="41">
        <f t="shared" si="18"/>
      </c>
      <c r="Q265" s="105"/>
      <c r="S265" s="10"/>
    </row>
    <row r="266" spans="1:19" s="7" customFormat="1" ht="15.75" customHeight="1">
      <c r="A266" s="98"/>
      <c r="B266" s="28"/>
      <c r="C266" s="29"/>
      <c r="D266" s="29"/>
      <c r="E266" s="30"/>
      <c r="F266" s="30"/>
      <c r="G266" s="75"/>
      <c r="H266" s="29"/>
      <c r="I266" s="30"/>
      <c r="J266" s="30"/>
      <c r="K266" s="75"/>
      <c r="L266" s="31"/>
      <c r="M266" s="31"/>
      <c r="N266" s="31"/>
      <c r="O266" s="27">
        <f t="shared" si="17"/>
        <v>0</v>
      </c>
      <c r="P266" s="41">
        <f t="shared" si="18"/>
      </c>
      <c r="Q266" s="105"/>
      <c r="S266" s="10"/>
    </row>
    <row r="267" spans="1:19" s="7" customFormat="1" ht="15.75" customHeight="1">
      <c r="A267" s="98"/>
      <c r="B267" s="28"/>
      <c r="C267" s="29"/>
      <c r="D267" s="29"/>
      <c r="E267" s="30"/>
      <c r="F267" s="30"/>
      <c r="G267" s="75"/>
      <c r="H267" s="29"/>
      <c r="I267" s="30"/>
      <c r="J267" s="30"/>
      <c r="K267" s="75"/>
      <c r="L267" s="31"/>
      <c r="M267" s="31"/>
      <c r="N267" s="31"/>
      <c r="O267" s="27">
        <f t="shared" si="17"/>
        <v>0</v>
      </c>
      <c r="P267" s="41">
        <f t="shared" si="18"/>
      </c>
      <c r="Q267" s="105"/>
      <c r="S267" s="10"/>
    </row>
    <row r="268" spans="1:19" s="7" customFormat="1" ht="15.75" customHeight="1">
      <c r="A268" s="98"/>
      <c r="B268" s="28"/>
      <c r="C268" s="29"/>
      <c r="D268" s="29"/>
      <c r="E268" s="30"/>
      <c r="F268" s="30"/>
      <c r="G268" s="75"/>
      <c r="H268" s="29"/>
      <c r="I268" s="30"/>
      <c r="J268" s="30"/>
      <c r="K268" s="75"/>
      <c r="L268" s="31"/>
      <c r="M268" s="31"/>
      <c r="N268" s="31"/>
      <c r="O268" s="27">
        <f t="shared" si="17"/>
        <v>0</v>
      </c>
      <c r="P268" s="41">
        <f t="shared" si="18"/>
      </c>
      <c r="Q268" s="105"/>
      <c r="S268" s="10"/>
    </row>
    <row r="269" spans="1:19" s="7" customFormat="1" ht="15.75" customHeight="1">
      <c r="A269" s="98"/>
      <c r="B269" s="28"/>
      <c r="C269" s="29"/>
      <c r="D269" s="29"/>
      <c r="E269" s="30"/>
      <c r="F269" s="30"/>
      <c r="G269" s="75"/>
      <c r="H269" s="29"/>
      <c r="I269" s="30"/>
      <c r="J269" s="30"/>
      <c r="K269" s="75"/>
      <c r="L269" s="31"/>
      <c r="M269" s="31"/>
      <c r="N269" s="31"/>
      <c r="O269" s="27">
        <f t="shared" si="17"/>
        <v>0</v>
      </c>
      <c r="P269" s="41">
        <f t="shared" si="18"/>
      </c>
      <c r="Q269" s="105"/>
      <c r="S269" s="10"/>
    </row>
    <row r="270" spans="1:19" s="7" customFormat="1" ht="15.75" customHeight="1">
      <c r="A270" s="98"/>
      <c r="B270" s="28"/>
      <c r="C270" s="29"/>
      <c r="D270" s="29"/>
      <c r="E270" s="30"/>
      <c r="F270" s="30"/>
      <c r="G270" s="75"/>
      <c r="H270" s="29"/>
      <c r="I270" s="30"/>
      <c r="J270" s="30"/>
      <c r="K270" s="75"/>
      <c r="L270" s="31"/>
      <c r="M270" s="31"/>
      <c r="N270" s="31"/>
      <c r="O270" s="27">
        <f t="shared" si="17"/>
        <v>0</v>
      </c>
      <c r="P270" s="41">
        <f t="shared" si="18"/>
      </c>
      <c r="Q270" s="105"/>
      <c r="S270" s="10"/>
    </row>
    <row r="271" spans="1:19" s="7" customFormat="1" ht="15.75" customHeight="1">
      <c r="A271" s="98"/>
      <c r="B271" s="28"/>
      <c r="C271" s="29"/>
      <c r="D271" s="29"/>
      <c r="E271" s="30"/>
      <c r="F271" s="30"/>
      <c r="G271" s="75"/>
      <c r="H271" s="29"/>
      <c r="I271" s="30"/>
      <c r="J271" s="30"/>
      <c r="K271" s="75"/>
      <c r="L271" s="31"/>
      <c r="M271" s="31"/>
      <c r="N271" s="31"/>
      <c r="O271" s="27">
        <f t="shared" si="17"/>
        <v>0</v>
      </c>
      <c r="P271" s="41">
        <f t="shared" si="18"/>
      </c>
      <c r="Q271" s="105"/>
      <c r="S271" s="10"/>
    </row>
    <row r="272" spans="1:19" s="7" customFormat="1" ht="15.75" customHeight="1">
      <c r="A272" s="98"/>
      <c r="B272" s="28"/>
      <c r="C272" s="29"/>
      <c r="D272" s="29"/>
      <c r="E272" s="30"/>
      <c r="F272" s="30"/>
      <c r="G272" s="75"/>
      <c r="H272" s="29"/>
      <c r="I272" s="30"/>
      <c r="J272" s="30"/>
      <c r="K272" s="75"/>
      <c r="L272" s="31"/>
      <c r="M272" s="31"/>
      <c r="N272" s="31"/>
      <c r="O272" s="27">
        <f t="shared" si="17"/>
        <v>0</v>
      </c>
      <c r="P272" s="41">
        <f t="shared" si="18"/>
      </c>
      <c r="Q272" s="105"/>
      <c r="S272" s="10"/>
    </row>
    <row r="273" spans="1:19" s="7" customFormat="1" ht="15.75" customHeight="1">
      <c r="A273" s="98"/>
      <c r="B273" s="28"/>
      <c r="C273" s="29"/>
      <c r="D273" s="29"/>
      <c r="E273" s="30"/>
      <c r="F273" s="30"/>
      <c r="G273" s="75"/>
      <c r="H273" s="29"/>
      <c r="I273" s="30"/>
      <c r="J273" s="30"/>
      <c r="K273" s="75"/>
      <c r="L273" s="31"/>
      <c r="M273" s="31"/>
      <c r="N273" s="31"/>
      <c r="O273" s="27">
        <f t="shared" si="17"/>
        <v>0</v>
      </c>
      <c r="P273" s="41">
        <f t="shared" si="18"/>
      </c>
      <c r="Q273" s="105"/>
      <c r="S273" s="10"/>
    </row>
    <row r="274" spans="1:19" s="7" customFormat="1" ht="15.75" customHeight="1">
      <c r="A274" s="98"/>
      <c r="B274" s="28"/>
      <c r="C274" s="29"/>
      <c r="D274" s="29"/>
      <c r="E274" s="30"/>
      <c r="F274" s="30"/>
      <c r="G274" s="75"/>
      <c r="H274" s="29"/>
      <c r="I274" s="30"/>
      <c r="J274" s="30"/>
      <c r="K274" s="75"/>
      <c r="L274" s="31"/>
      <c r="M274" s="31"/>
      <c r="N274" s="31"/>
      <c r="O274" s="27">
        <f t="shared" si="17"/>
        <v>0</v>
      </c>
      <c r="P274" s="41">
        <f t="shared" si="18"/>
      </c>
      <c r="Q274" s="105"/>
      <c r="S274" s="10"/>
    </row>
    <row r="275" spans="1:19" s="7" customFormat="1" ht="15.75" customHeight="1">
      <c r="A275" s="98"/>
      <c r="B275" s="28"/>
      <c r="C275" s="29"/>
      <c r="D275" s="29"/>
      <c r="E275" s="30"/>
      <c r="F275" s="30"/>
      <c r="G275" s="75"/>
      <c r="H275" s="29"/>
      <c r="I275" s="30"/>
      <c r="J275" s="30"/>
      <c r="K275" s="75"/>
      <c r="L275" s="31"/>
      <c r="M275" s="31"/>
      <c r="N275" s="31"/>
      <c r="O275" s="27">
        <f t="shared" si="17"/>
        <v>0</v>
      </c>
      <c r="P275" s="41">
        <f t="shared" si="18"/>
      </c>
      <c r="Q275" s="105"/>
      <c r="S275" s="10"/>
    </row>
    <row r="276" spans="1:19" s="7" customFormat="1" ht="15.75" customHeight="1">
      <c r="A276" s="98"/>
      <c r="B276" s="28"/>
      <c r="C276" s="29"/>
      <c r="D276" s="29"/>
      <c r="E276" s="30"/>
      <c r="F276" s="30"/>
      <c r="G276" s="75"/>
      <c r="H276" s="29"/>
      <c r="I276" s="30"/>
      <c r="J276" s="30"/>
      <c r="K276" s="75"/>
      <c r="L276" s="31"/>
      <c r="M276" s="31"/>
      <c r="N276" s="31"/>
      <c r="O276" s="27">
        <f t="shared" si="17"/>
        <v>0</v>
      </c>
      <c r="P276" s="41">
        <f t="shared" si="18"/>
      </c>
      <c r="Q276" s="105"/>
      <c r="S276" s="10"/>
    </row>
    <row r="277" spans="1:19" s="7" customFormat="1" ht="15.75" customHeight="1">
      <c r="A277" s="98"/>
      <c r="B277" s="28"/>
      <c r="C277" s="29"/>
      <c r="D277" s="29"/>
      <c r="E277" s="30"/>
      <c r="F277" s="30"/>
      <c r="G277" s="75"/>
      <c r="H277" s="29"/>
      <c r="I277" s="30"/>
      <c r="J277" s="30"/>
      <c r="K277" s="75"/>
      <c r="L277" s="31"/>
      <c r="M277" s="31"/>
      <c r="N277" s="31"/>
      <c r="O277" s="27">
        <f t="shared" si="17"/>
        <v>0</v>
      </c>
      <c r="P277" s="41">
        <f t="shared" si="18"/>
      </c>
      <c r="Q277" s="105"/>
      <c r="S277" s="10"/>
    </row>
    <row r="278" spans="1:19" s="7" customFormat="1" ht="15.75" customHeight="1">
      <c r="A278" s="98"/>
      <c r="B278" s="28"/>
      <c r="C278" s="29"/>
      <c r="D278" s="29"/>
      <c r="E278" s="30"/>
      <c r="F278" s="30"/>
      <c r="G278" s="75"/>
      <c r="H278" s="29"/>
      <c r="I278" s="30"/>
      <c r="J278" s="30"/>
      <c r="K278" s="75"/>
      <c r="L278" s="31"/>
      <c r="M278" s="31"/>
      <c r="N278" s="31"/>
      <c r="O278" s="27">
        <f t="shared" si="17"/>
        <v>0</v>
      </c>
      <c r="P278" s="41">
        <f t="shared" si="18"/>
      </c>
      <c r="Q278" s="105"/>
      <c r="S278" s="10"/>
    </row>
    <row r="279" spans="1:19" s="7" customFormat="1" ht="15.75" customHeight="1">
      <c r="A279" s="98"/>
      <c r="B279" s="28"/>
      <c r="C279" s="29"/>
      <c r="D279" s="29"/>
      <c r="E279" s="30"/>
      <c r="F279" s="30"/>
      <c r="G279" s="75"/>
      <c r="H279" s="29"/>
      <c r="I279" s="30"/>
      <c r="J279" s="30"/>
      <c r="K279" s="75"/>
      <c r="L279" s="31"/>
      <c r="M279" s="31"/>
      <c r="N279" s="31"/>
      <c r="O279" s="27">
        <f t="shared" si="17"/>
        <v>0</v>
      </c>
      <c r="P279" s="41">
        <f t="shared" si="18"/>
      </c>
      <c r="Q279" s="105"/>
      <c r="S279" s="10"/>
    </row>
    <row r="280" spans="1:19" s="7" customFormat="1" ht="15.75" customHeight="1">
      <c r="A280" s="98"/>
      <c r="B280" s="28"/>
      <c r="C280" s="29"/>
      <c r="D280" s="29"/>
      <c r="E280" s="30"/>
      <c r="F280" s="30"/>
      <c r="G280" s="75"/>
      <c r="H280" s="29"/>
      <c r="I280" s="30"/>
      <c r="J280" s="30"/>
      <c r="K280" s="75"/>
      <c r="L280" s="31"/>
      <c r="M280" s="31"/>
      <c r="N280" s="31"/>
      <c r="O280" s="27">
        <f t="shared" si="17"/>
        <v>0</v>
      </c>
      <c r="P280" s="41">
        <f t="shared" si="18"/>
      </c>
      <c r="Q280" s="105"/>
      <c r="S280" s="10"/>
    </row>
    <row r="281" spans="1:19" s="7" customFormat="1" ht="15.75" customHeight="1">
      <c r="A281" s="98"/>
      <c r="B281" s="28"/>
      <c r="C281" s="29"/>
      <c r="D281" s="29"/>
      <c r="E281" s="30"/>
      <c r="F281" s="30"/>
      <c r="G281" s="75"/>
      <c r="H281" s="29"/>
      <c r="I281" s="30"/>
      <c r="J281" s="30"/>
      <c r="K281" s="75"/>
      <c r="L281" s="31"/>
      <c r="M281" s="31"/>
      <c r="N281" s="31"/>
      <c r="O281" s="27">
        <f t="shared" si="17"/>
        <v>0</v>
      </c>
      <c r="P281" s="41">
        <f t="shared" si="18"/>
      </c>
      <c r="Q281" s="105"/>
      <c r="S281" s="10"/>
    </row>
    <row r="282" spans="1:19" s="7" customFormat="1" ht="15.75" customHeight="1">
      <c r="A282" s="98"/>
      <c r="B282" s="28"/>
      <c r="C282" s="29"/>
      <c r="D282" s="29"/>
      <c r="E282" s="30"/>
      <c r="F282" s="30"/>
      <c r="G282" s="75"/>
      <c r="H282" s="29"/>
      <c r="I282" s="30"/>
      <c r="J282" s="30"/>
      <c r="K282" s="75"/>
      <c r="L282" s="31"/>
      <c r="M282" s="31"/>
      <c r="N282" s="31"/>
      <c r="O282" s="27">
        <f t="shared" si="17"/>
        <v>0</v>
      </c>
      <c r="P282" s="41">
        <f t="shared" si="18"/>
      </c>
      <c r="Q282" s="105"/>
      <c r="S282" s="10"/>
    </row>
    <row r="283" spans="1:19" s="7" customFormat="1" ht="15.75" customHeight="1">
      <c r="A283" s="98"/>
      <c r="B283" s="28"/>
      <c r="C283" s="29"/>
      <c r="D283" s="29"/>
      <c r="E283" s="30"/>
      <c r="F283" s="30"/>
      <c r="G283" s="75"/>
      <c r="H283" s="29"/>
      <c r="I283" s="30"/>
      <c r="J283" s="30"/>
      <c r="K283" s="75"/>
      <c r="L283" s="31"/>
      <c r="M283" s="31"/>
      <c r="N283" s="31"/>
      <c r="O283" s="27">
        <f t="shared" si="17"/>
        <v>0</v>
      </c>
      <c r="P283" s="41">
        <f t="shared" si="18"/>
      </c>
      <c r="Q283" s="105"/>
      <c r="S283" s="10"/>
    </row>
    <row r="284" spans="1:19" s="7" customFormat="1" ht="15.75" customHeight="1">
      <c r="A284" s="98"/>
      <c r="B284" s="28"/>
      <c r="C284" s="29"/>
      <c r="D284" s="29"/>
      <c r="E284" s="30"/>
      <c r="F284" s="30"/>
      <c r="G284" s="75"/>
      <c r="H284" s="29"/>
      <c r="I284" s="30"/>
      <c r="J284" s="30"/>
      <c r="K284" s="75"/>
      <c r="L284" s="31"/>
      <c r="M284" s="31"/>
      <c r="N284" s="31"/>
      <c r="O284" s="27">
        <f t="shared" si="17"/>
        <v>0</v>
      </c>
      <c r="P284" s="41">
        <f t="shared" si="18"/>
      </c>
      <c r="Q284" s="105"/>
      <c r="S284" s="10"/>
    </row>
    <row r="285" spans="1:19" s="7" customFormat="1" ht="15.75" customHeight="1">
      <c r="A285" s="98"/>
      <c r="B285" s="28"/>
      <c r="C285" s="29"/>
      <c r="D285" s="29"/>
      <c r="E285" s="30"/>
      <c r="F285" s="30"/>
      <c r="G285" s="75"/>
      <c r="H285" s="29"/>
      <c r="I285" s="30"/>
      <c r="J285" s="30"/>
      <c r="K285" s="75"/>
      <c r="L285" s="31"/>
      <c r="M285" s="31"/>
      <c r="N285" s="31"/>
      <c r="O285" s="27">
        <f t="shared" si="17"/>
        <v>0</v>
      </c>
      <c r="P285" s="41">
        <f t="shared" si="18"/>
      </c>
      <c r="Q285" s="105"/>
      <c r="S285" s="10"/>
    </row>
    <row r="286" spans="1:19" s="7" customFormat="1" ht="15.75" customHeight="1">
      <c r="A286" s="98"/>
      <c r="B286" s="28"/>
      <c r="C286" s="29"/>
      <c r="D286" s="29"/>
      <c r="E286" s="30"/>
      <c r="F286" s="30"/>
      <c r="G286" s="75"/>
      <c r="H286" s="29"/>
      <c r="I286" s="30"/>
      <c r="J286" s="30"/>
      <c r="K286" s="75"/>
      <c r="L286" s="31"/>
      <c r="M286" s="31"/>
      <c r="N286" s="31"/>
      <c r="O286" s="27">
        <f t="shared" si="17"/>
        <v>0</v>
      </c>
      <c r="P286" s="41">
        <f t="shared" si="18"/>
      </c>
      <c r="Q286" s="105"/>
      <c r="S286" s="10"/>
    </row>
    <row r="287" spans="1:19" s="7" customFormat="1" ht="15.75" customHeight="1">
      <c r="A287" s="98"/>
      <c r="B287" s="28"/>
      <c r="C287" s="29"/>
      <c r="D287" s="29"/>
      <c r="E287" s="30"/>
      <c r="F287" s="30"/>
      <c r="G287" s="75"/>
      <c r="H287" s="29"/>
      <c r="I287" s="30"/>
      <c r="J287" s="30"/>
      <c r="K287" s="75"/>
      <c r="L287" s="31"/>
      <c r="M287" s="31"/>
      <c r="N287" s="31"/>
      <c r="O287" s="27">
        <f t="shared" si="17"/>
        <v>0</v>
      </c>
      <c r="P287" s="41">
        <f t="shared" si="18"/>
      </c>
      <c r="Q287" s="105"/>
      <c r="S287" s="10"/>
    </row>
    <row r="288" spans="1:19" s="7" customFormat="1" ht="15.75" customHeight="1">
      <c r="A288" s="98"/>
      <c r="B288" s="28"/>
      <c r="C288" s="29"/>
      <c r="D288" s="29"/>
      <c r="E288" s="30"/>
      <c r="F288" s="30"/>
      <c r="G288" s="75"/>
      <c r="H288" s="29"/>
      <c r="I288" s="30"/>
      <c r="J288" s="30"/>
      <c r="K288" s="75"/>
      <c r="L288" s="31"/>
      <c r="M288" s="31"/>
      <c r="N288" s="31"/>
      <c r="O288" s="27">
        <f t="shared" si="17"/>
        <v>0</v>
      </c>
      <c r="P288" s="41">
        <f t="shared" si="18"/>
      </c>
      <c r="Q288" s="105"/>
      <c r="S288" s="10"/>
    </row>
    <row r="289" spans="1:19" s="7" customFormat="1" ht="15.75" customHeight="1">
      <c r="A289" s="98"/>
      <c r="B289" s="28"/>
      <c r="C289" s="29"/>
      <c r="D289" s="29"/>
      <c r="E289" s="30"/>
      <c r="F289" s="30"/>
      <c r="G289" s="75"/>
      <c r="H289" s="29"/>
      <c r="I289" s="30"/>
      <c r="J289" s="30"/>
      <c r="K289" s="75"/>
      <c r="L289" s="31"/>
      <c r="M289" s="31"/>
      <c r="N289" s="31"/>
      <c r="O289" s="27">
        <f t="shared" si="17"/>
        <v>0</v>
      </c>
      <c r="P289" s="41">
        <f t="shared" si="18"/>
      </c>
      <c r="Q289" s="105"/>
      <c r="S289" s="10"/>
    </row>
    <row r="290" spans="1:19" s="7" customFormat="1" ht="15.75" customHeight="1">
      <c r="A290" s="98"/>
      <c r="B290" s="28"/>
      <c r="C290" s="29"/>
      <c r="D290" s="29"/>
      <c r="E290" s="30"/>
      <c r="F290" s="30"/>
      <c r="G290" s="75"/>
      <c r="H290" s="29"/>
      <c r="I290" s="30"/>
      <c r="J290" s="30"/>
      <c r="K290" s="75"/>
      <c r="L290" s="31"/>
      <c r="M290" s="31"/>
      <c r="N290" s="31"/>
      <c r="O290" s="27">
        <f t="shared" si="17"/>
        <v>0</v>
      </c>
      <c r="P290" s="41">
        <f t="shared" si="18"/>
      </c>
      <c r="Q290" s="105"/>
      <c r="S290" s="10"/>
    </row>
    <row r="291" spans="1:19" s="7" customFormat="1" ht="15.75" customHeight="1">
      <c r="A291" s="98"/>
      <c r="B291" s="28"/>
      <c r="C291" s="29"/>
      <c r="D291" s="29"/>
      <c r="E291" s="30"/>
      <c r="F291" s="30"/>
      <c r="G291" s="75"/>
      <c r="H291" s="29"/>
      <c r="I291" s="30"/>
      <c r="J291" s="30"/>
      <c r="K291" s="75"/>
      <c r="L291" s="31"/>
      <c r="M291" s="31"/>
      <c r="N291" s="31"/>
      <c r="O291" s="27">
        <f t="shared" si="17"/>
        <v>0</v>
      </c>
      <c r="P291" s="41">
        <f t="shared" si="18"/>
      </c>
      <c r="Q291" s="105"/>
      <c r="S291" s="10"/>
    </row>
    <row r="292" spans="1:19" s="7" customFormat="1" ht="15.75" customHeight="1">
      <c r="A292" s="98"/>
      <c r="B292" s="28"/>
      <c r="C292" s="29"/>
      <c r="D292" s="29"/>
      <c r="E292" s="30"/>
      <c r="F292" s="30"/>
      <c r="G292" s="75"/>
      <c r="H292" s="29"/>
      <c r="I292" s="30"/>
      <c r="J292" s="30"/>
      <c r="K292" s="75"/>
      <c r="L292" s="31"/>
      <c r="M292" s="31"/>
      <c r="N292" s="31"/>
      <c r="O292" s="27">
        <f t="shared" si="17"/>
        <v>0</v>
      </c>
      <c r="P292" s="41">
        <f t="shared" si="18"/>
      </c>
      <c r="Q292" s="105"/>
      <c r="S292" s="10"/>
    </row>
    <row r="293" spans="1:19" s="7" customFormat="1" ht="15.75" customHeight="1">
      <c r="A293" s="98"/>
      <c r="B293" s="28"/>
      <c r="C293" s="29"/>
      <c r="D293" s="29"/>
      <c r="E293" s="30"/>
      <c r="F293" s="30"/>
      <c r="G293" s="75"/>
      <c r="H293" s="29"/>
      <c r="I293" s="30"/>
      <c r="J293" s="30"/>
      <c r="K293" s="75"/>
      <c r="L293" s="31"/>
      <c r="M293" s="31"/>
      <c r="N293" s="31"/>
      <c r="O293" s="27">
        <f t="shared" si="17"/>
        <v>0</v>
      </c>
      <c r="P293" s="41">
        <f t="shared" si="18"/>
      </c>
      <c r="Q293" s="105"/>
      <c r="S293" s="10"/>
    </row>
    <row r="294" spans="1:19" s="7" customFormat="1" ht="15.75" customHeight="1">
      <c r="A294" s="98"/>
      <c r="B294" s="28"/>
      <c r="C294" s="29"/>
      <c r="D294" s="29"/>
      <c r="E294" s="30"/>
      <c r="F294" s="30"/>
      <c r="G294" s="75"/>
      <c r="H294" s="29"/>
      <c r="I294" s="30"/>
      <c r="J294" s="30"/>
      <c r="K294" s="75"/>
      <c r="L294" s="31"/>
      <c r="M294" s="31"/>
      <c r="N294" s="31"/>
      <c r="O294" s="27">
        <f t="shared" si="17"/>
        <v>0</v>
      </c>
      <c r="P294" s="41">
        <f t="shared" si="18"/>
      </c>
      <c r="Q294" s="105"/>
      <c r="S294" s="10"/>
    </row>
    <row r="295" spans="1:19" s="7" customFormat="1" ht="15.75" customHeight="1">
      <c r="A295" s="98"/>
      <c r="B295" s="28"/>
      <c r="C295" s="29"/>
      <c r="D295" s="29"/>
      <c r="E295" s="30"/>
      <c r="F295" s="30"/>
      <c r="G295" s="75"/>
      <c r="H295" s="29"/>
      <c r="I295" s="30"/>
      <c r="J295" s="30"/>
      <c r="K295" s="75"/>
      <c r="L295" s="31"/>
      <c r="M295" s="31"/>
      <c r="N295" s="31"/>
      <c r="O295" s="27">
        <f t="shared" si="17"/>
        <v>0</v>
      </c>
      <c r="P295" s="41">
        <f t="shared" si="18"/>
      </c>
      <c r="Q295" s="105"/>
      <c r="S295" s="10"/>
    </row>
    <row r="296" spans="1:19" s="7" customFormat="1" ht="15.75" customHeight="1">
      <c r="A296" s="98"/>
      <c r="B296" s="28"/>
      <c r="C296" s="29"/>
      <c r="D296" s="29"/>
      <c r="E296" s="30"/>
      <c r="F296" s="30"/>
      <c r="G296" s="75"/>
      <c r="H296" s="29"/>
      <c r="I296" s="30"/>
      <c r="J296" s="30"/>
      <c r="K296" s="75"/>
      <c r="L296" s="31"/>
      <c r="M296" s="31"/>
      <c r="N296" s="31"/>
      <c r="O296" s="27">
        <f t="shared" si="17"/>
        <v>0</v>
      </c>
      <c r="P296" s="41">
        <f t="shared" si="18"/>
      </c>
      <c r="Q296" s="105"/>
      <c r="S296" s="10"/>
    </row>
    <row r="297" spans="1:19" s="7" customFormat="1" ht="15.75" customHeight="1">
      <c r="A297" s="98"/>
      <c r="B297" s="28"/>
      <c r="C297" s="29"/>
      <c r="D297" s="29"/>
      <c r="E297" s="30"/>
      <c r="F297" s="30"/>
      <c r="G297" s="75"/>
      <c r="H297" s="29"/>
      <c r="I297" s="30"/>
      <c r="J297" s="30"/>
      <c r="K297" s="75"/>
      <c r="L297" s="31"/>
      <c r="M297" s="31"/>
      <c r="N297" s="31"/>
      <c r="O297" s="27">
        <f t="shared" si="17"/>
        <v>0</v>
      </c>
      <c r="P297" s="41">
        <f t="shared" si="18"/>
      </c>
      <c r="Q297" s="105"/>
      <c r="S297" s="10"/>
    </row>
    <row r="298" spans="1:19" s="7" customFormat="1" ht="15.75" customHeight="1">
      <c r="A298" s="98"/>
      <c r="B298" s="28"/>
      <c r="C298" s="29"/>
      <c r="D298" s="29"/>
      <c r="E298" s="30"/>
      <c r="F298" s="30"/>
      <c r="G298" s="75"/>
      <c r="H298" s="29"/>
      <c r="I298" s="30"/>
      <c r="J298" s="30"/>
      <c r="K298" s="75"/>
      <c r="L298" s="31"/>
      <c r="M298" s="31"/>
      <c r="N298" s="31"/>
      <c r="O298" s="27">
        <f t="shared" si="17"/>
        <v>0</v>
      </c>
      <c r="P298" s="41">
        <f t="shared" si="18"/>
      </c>
      <c r="Q298" s="105"/>
      <c r="S298" s="10"/>
    </row>
    <row r="299" spans="1:19" s="7" customFormat="1" ht="15.75" customHeight="1">
      <c r="A299" s="98"/>
      <c r="B299" s="28"/>
      <c r="C299" s="29"/>
      <c r="D299" s="29"/>
      <c r="E299" s="30"/>
      <c r="F299" s="30"/>
      <c r="G299" s="75"/>
      <c r="H299" s="29"/>
      <c r="I299" s="30"/>
      <c r="J299" s="30"/>
      <c r="K299" s="75"/>
      <c r="L299" s="31"/>
      <c r="M299" s="31"/>
      <c r="N299" s="31"/>
      <c r="O299" s="27">
        <f t="shared" si="17"/>
        <v>0</v>
      </c>
      <c r="P299" s="41">
        <f t="shared" si="18"/>
      </c>
      <c r="Q299" s="105"/>
      <c r="S299" s="10"/>
    </row>
    <row r="300" spans="1:19" s="7" customFormat="1" ht="15.75" customHeight="1">
      <c r="A300" s="98"/>
      <c r="B300" s="28"/>
      <c r="C300" s="29"/>
      <c r="D300" s="29"/>
      <c r="E300" s="30"/>
      <c r="F300" s="30"/>
      <c r="G300" s="75"/>
      <c r="H300" s="29"/>
      <c r="I300" s="30"/>
      <c r="J300" s="30"/>
      <c r="K300" s="75"/>
      <c r="L300" s="31"/>
      <c r="M300" s="31"/>
      <c r="N300" s="31"/>
      <c r="O300" s="27">
        <f t="shared" si="17"/>
        <v>0</v>
      </c>
      <c r="P300" s="41">
        <f t="shared" si="18"/>
      </c>
      <c r="Q300" s="105"/>
      <c r="S300" s="10"/>
    </row>
    <row r="301" spans="1:19" s="7" customFormat="1" ht="15.75" customHeight="1">
      <c r="A301" s="98"/>
      <c r="B301" s="28"/>
      <c r="C301" s="29"/>
      <c r="D301" s="29"/>
      <c r="E301" s="30"/>
      <c r="F301" s="30"/>
      <c r="G301" s="75"/>
      <c r="H301" s="29"/>
      <c r="I301" s="30"/>
      <c r="J301" s="30"/>
      <c r="K301" s="75"/>
      <c r="L301" s="31"/>
      <c r="M301" s="31"/>
      <c r="N301" s="31"/>
      <c r="O301" s="27">
        <f t="shared" si="17"/>
        <v>0</v>
      </c>
      <c r="P301" s="41">
        <f t="shared" si="18"/>
      </c>
      <c r="Q301" s="105"/>
      <c r="S301" s="10"/>
    </row>
    <row r="302" spans="1:19" s="7" customFormat="1" ht="15.75" customHeight="1">
      <c r="A302" s="98"/>
      <c r="B302" s="28"/>
      <c r="C302" s="29"/>
      <c r="D302" s="29"/>
      <c r="E302" s="30"/>
      <c r="F302" s="30"/>
      <c r="G302" s="75"/>
      <c r="H302" s="29"/>
      <c r="I302" s="30"/>
      <c r="J302" s="30"/>
      <c r="K302" s="75"/>
      <c r="L302" s="31"/>
      <c r="M302" s="31"/>
      <c r="N302" s="31"/>
      <c r="O302" s="27">
        <f t="shared" si="17"/>
        <v>0</v>
      </c>
      <c r="P302" s="41">
        <f t="shared" si="18"/>
      </c>
      <c r="Q302" s="105"/>
      <c r="S302" s="10"/>
    </row>
    <row r="303" spans="1:19" s="7" customFormat="1" ht="15.75" customHeight="1">
      <c r="A303" s="98"/>
      <c r="B303" s="28"/>
      <c r="C303" s="29"/>
      <c r="D303" s="29"/>
      <c r="E303" s="30"/>
      <c r="F303" s="30"/>
      <c r="G303" s="75"/>
      <c r="H303" s="29"/>
      <c r="I303" s="30"/>
      <c r="J303" s="30"/>
      <c r="K303" s="75"/>
      <c r="L303" s="31"/>
      <c r="M303" s="31"/>
      <c r="N303" s="31"/>
      <c r="O303" s="27">
        <f t="shared" si="17"/>
        <v>0</v>
      </c>
      <c r="P303" s="41">
        <f t="shared" si="18"/>
      </c>
      <c r="Q303" s="105"/>
      <c r="S303" s="10"/>
    </row>
    <row r="304" spans="1:19" s="7" customFormat="1" ht="15.75" customHeight="1">
      <c r="A304" s="98"/>
      <c r="B304" s="28"/>
      <c r="C304" s="29"/>
      <c r="D304" s="29"/>
      <c r="E304" s="30"/>
      <c r="F304" s="30"/>
      <c r="G304" s="75"/>
      <c r="H304" s="29"/>
      <c r="I304" s="30"/>
      <c r="J304" s="30"/>
      <c r="K304" s="75"/>
      <c r="L304" s="31"/>
      <c r="M304" s="31"/>
      <c r="N304" s="31"/>
      <c r="O304" s="27">
        <f t="shared" si="17"/>
        <v>0</v>
      </c>
      <c r="P304" s="41">
        <f t="shared" si="18"/>
      </c>
      <c r="Q304" s="105"/>
      <c r="S304" s="10"/>
    </row>
    <row r="305" spans="1:19" s="7" customFormat="1" ht="15.75" customHeight="1">
      <c r="A305" s="98"/>
      <c r="B305" s="28"/>
      <c r="C305" s="29"/>
      <c r="D305" s="29"/>
      <c r="E305" s="30"/>
      <c r="F305" s="30"/>
      <c r="G305" s="75"/>
      <c r="H305" s="29"/>
      <c r="I305" s="30"/>
      <c r="J305" s="30"/>
      <c r="K305" s="75"/>
      <c r="L305" s="31"/>
      <c r="M305" s="31"/>
      <c r="N305" s="31"/>
      <c r="O305" s="27">
        <f t="shared" si="17"/>
        <v>0</v>
      </c>
      <c r="P305" s="41">
        <f t="shared" si="18"/>
      </c>
      <c r="Q305" s="105"/>
      <c r="S305" s="10"/>
    </row>
    <row r="306" spans="1:19" s="7" customFormat="1" ht="15.75" customHeight="1">
      <c r="A306" s="98"/>
      <c r="B306" s="28"/>
      <c r="C306" s="29"/>
      <c r="D306" s="29"/>
      <c r="E306" s="30"/>
      <c r="F306" s="30"/>
      <c r="G306" s="75"/>
      <c r="H306" s="29"/>
      <c r="I306" s="30"/>
      <c r="J306" s="30"/>
      <c r="K306" s="75"/>
      <c r="L306" s="31"/>
      <c r="M306" s="31"/>
      <c r="N306" s="31"/>
      <c r="O306" s="27">
        <f t="shared" si="17"/>
        <v>0</v>
      </c>
      <c r="P306" s="41">
        <f t="shared" si="18"/>
      </c>
      <c r="Q306" s="105"/>
      <c r="S306" s="10"/>
    </row>
    <row r="307" spans="1:19" s="7" customFormat="1" ht="15.75" customHeight="1">
      <c r="A307" s="98"/>
      <c r="B307" s="28"/>
      <c r="C307" s="29"/>
      <c r="D307" s="29"/>
      <c r="E307" s="30"/>
      <c r="F307" s="30"/>
      <c r="G307" s="75"/>
      <c r="H307" s="29"/>
      <c r="I307" s="30"/>
      <c r="J307" s="30"/>
      <c r="K307" s="75"/>
      <c r="L307" s="31"/>
      <c r="M307" s="31"/>
      <c r="N307" s="31"/>
      <c r="O307" s="27">
        <f t="shared" si="17"/>
        <v>0</v>
      </c>
      <c r="P307" s="41">
        <f t="shared" si="18"/>
      </c>
      <c r="Q307" s="105"/>
      <c r="S307" s="10"/>
    </row>
    <row r="308" spans="1:19" s="7" customFormat="1" ht="15.75" customHeight="1">
      <c r="A308" s="98"/>
      <c r="B308" s="28"/>
      <c r="C308" s="29"/>
      <c r="D308" s="29"/>
      <c r="E308" s="30"/>
      <c r="F308" s="30"/>
      <c r="G308" s="75"/>
      <c r="H308" s="29"/>
      <c r="I308" s="30"/>
      <c r="J308" s="30"/>
      <c r="K308" s="75"/>
      <c r="L308" s="31"/>
      <c r="M308" s="31"/>
      <c r="N308" s="31"/>
      <c r="O308" s="27">
        <f t="shared" si="17"/>
        <v>0</v>
      </c>
      <c r="P308" s="41">
        <f t="shared" si="18"/>
      </c>
      <c r="Q308" s="105"/>
      <c r="S308" s="10"/>
    </row>
    <row r="309" spans="1:19" s="7" customFormat="1" ht="15.75" customHeight="1">
      <c r="A309" s="98"/>
      <c r="B309" s="28"/>
      <c r="C309" s="29"/>
      <c r="D309" s="29"/>
      <c r="E309" s="30"/>
      <c r="F309" s="30"/>
      <c r="G309" s="75"/>
      <c r="H309" s="29"/>
      <c r="I309" s="30"/>
      <c r="J309" s="30"/>
      <c r="K309" s="75"/>
      <c r="L309" s="31"/>
      <c r="M309" s="31"/>
      <c r="N309" s="31"/>
      <c r="O309" s="27">
        <f t="shared" si="17"/>
        <v>0</v>
      </c>
      <c r="P309" s="41">
        <f t="shared" si="18"/>
      </c>
      <c r="Q309" s="105"/>
      <c r="S309" s="10"/>
    </row>
    <row r="310" spans="1:19" s="7" customFormat="1" ht="15.75" customHeight="1">
      <c r="A310" s="98"/>
      <c r="B310" s="28"/>
      <c r="C310" s="29"/>
      <c r="D310" s="29"/>
      <c r="E310" s="30"/>
      <c r="F310" s="30"/>
      <c r="G310" s="75"/>
      <c r="H310" s="29"/>
      <c r="I310" s="30"/>
      <c r="J310" s="30"/>
      <c r="K310" s="75"/>
      <c r="L310" s="31"/>
      <c r="M310" s="31"/>
      <c r="N310" s="31"/>
      <c r="O310" s="27">
        <f t="shared" si="17"/>
        <v>0</v>
      </c>
      <c r="P310" s="41">
        <f t="shared" si="18"/>
      </c>
      <c r="Q310" s="105"/>
      <c r="S310" s="10"/>
    </row>
    <row r="311" spans="1:19" s="7" customFormat="1" ht="15.75" customHeight="1">
      <c r="A311" s="98"/>
      <c r="B311" s="28"/>
      <c r="C311" s="29"/>
      <c r="D311" s="29"/>
      <c r="E311" s="30"/>
      <c r="F311" s="30"/>
      <c r="G311" s="75"/>
      <c r="H311" s="29"/>
      <c r="I311" s="30"/>
      <c r="J311" s="30"/>
      <c r="K311" s="75"/>
      <c r="L311" s="31"/>
      <c r="M311" s="31"/>
      <c r="N311" s="31"/>
      <c r="O311" s="27">
        <f t="shared" si="17"/>
        <v>0</v>
      </c>
      <c r="P311" s="41">
        <f t="shared" si="18"/>
      </c>
      <c r="Q311" s="105"/>
      <c r="S311" s="10"/>
    </row>
    <row r="312" spans="1:19" s="7" customFormat="1" ht="15.75" customHeight="1">
      <c r="A312" s="98"/>
      <c r="B312" s="28"/>
      <c r="C312" s="29"/>
      <c r="D312" s="29"/>
      <c r="E312" s="30"/>
      <c r="F312" s="30"/>
      <c r="G312" s="75"/>
      <c r="H312" s="29"/>
      <c r="I312" s="30"/>
      <c r="J312" s="30"/>
      <c r="K312" s="75"/>
      <c r="L312" s="31"/>
      <c r="M312" s="31"/>
      <c r="N312" s="31"/>
      <c r="O312" s="27">
        <f t="shared" si="17"/>
        <v>0</v>
      </c>
      <c r="P312" s="41">
        <f t="shared" si="18"/>
      </c>
      <c r="Q312" s="105"/>
      <c r="S312" s="10"/>
    </row>
    <row r="313" spans="1:19" s="7" customFormat="1" ht="15.75" customHeight="1">
      <c r="A313" s="98"/>
      <c r="B313" s="28"/>
      <c r="C313" s="29"/>
      <c r="D313" s="29"/>
      <c r="E313" s="30"/>
      <c r="F313" s="30"/>
      <c r="G313" s="75"/>
      <c r="H313" s="29"/>
      <c r="I313" s="30"/>
      <c r="J313" s="30"/>
      <c r="K313" s="75"/>
      <c r="L313" s="31"/>
      <c r="M313" s="31"/>
      <c r="N313" s="31"/>
      <c r="O313" s="27">
        <f t="shared" si="17"/>
        <v>0</v>
      </c>
      <c r="P313" s="41">
        <f t="shared" si="18"/>
      </c>
      <c r="Q313" s="105"/>
      <c r="S313" s="10"/>
    </row>
    <row r="314" spans="1:19" s="7" customFormat="1" ht="15.75" customHeight="1">
      <c r="A314" s="98"/>
      <c r="B314" s="28"/>
      <c r="C314" s="29"/>
      <c r="D314" s="29"/>
      <c r="E314" s="30"/>
      <c r="F314" s="30"/>
      <c r="G314" s="75"/>
      <c r="H314" s="29"/>
      <c r="I314" s="30"/>
      <c r="J314" s="30"/>
      <c r="K314" s="75"/>
      <c r="L314" s="31"/>
      <c r="M314" s="31"/>
      <c r="N314" s="31"/>
      <c r="O314" s="27">
        <f t="shared" si="17"/>
        <v>0</v>
      </c>
      <c r="P314" s="41">
        <f t="shared" si="18"/>
      </c>
      <c r="Q314" s="105"/>
      <c r="S314" s="10"/>
    </row>
    <row r="315" spans="1:19" s="7" customFormat="1" ht="15.75" customHeight="1">
      <c r="A315" s="98"/>
      <c r="B315" s="28"/>
      <c r="C315" s="29"/>
      <c r="D315" s="29"/>
      <c r="E315" s="30"/>
      <c r="F315" s="30"/>
      <c r="G315" s="75"/>
      <c r="H315" s="29"/>
      <c r="I315" s="30"/>
      <c r="J315" s="30"/>
      <c r="K315" s="75"/>
      <c r="L315" s="31"/>
      <c r="M315" s="31"/>
      <c r="N315" s="31"/>
      <c r="O315" s="27">
        <f t="shared" si="17"/>
        <v>0</v>
      </c>
      <c r="P315" s="41">
        <f t="shared" si="18"/>
      </c>
      <c r="Q315" s="105"/>
      <c r="S315" s="10"/>
    </row>
    <row r="316" spans="1:19" s="7" customFormat="1" ht="15.75" customHeight="1">
      <c r="A316" s="98"/>
      <c r="B316" s="28"/>
      <c r="C316" s="29"/>
      <c r="D316" s="29"/>
      <c r="E316" s="30"/>
      <c r="F316" s="30"/>
      <c r="G316" s="75"/>
      <c r="H316" s="29"/>
      <c r="I316" s="30"/>
      <c r="J316" s="30"/>
      <c r="K316" s="75"/>
      <c r="L316" s="31"/>
      <c r="M316" s="31"/>
      <c r="N316" s="31"/>
      <c r="O316" s="27">
        <f t="shared" si="17"/>
        <v>0</v>
      </c>
      <c r="P316" s="41">
        <f t="shared" si="18"/>
      </c>
      <c r="Q316" s="105"/>
      <c r="S316" s="10"/>
    </row>
    <row r="317" spans="1:19" s="7" customFormat="1" ht="15.75" customHeight="1">
      <c r="A317" s="98"/>
      <c r="B317" s="28"/>
      <c r="C317" s="29"/>
      <c r="D317" s="29"/>
      <c r="E317" s="30"/>
      <c r="F317" s="30"/>
      <c r="G317" s="75"/>
      <c r="H317" s="29"/>
      <c r="I317" s="30"/>
      <c r="J317" s="30"/>
      <c r="K317" s="75"/>
      <c r="L317" s="31"/>
      <c r="M317" s="31"/>
      <c r="N317" s="31"/>
      <c r="O317" s="27">
        <f t="shared" si="17"/>
        <v>0</v>
      </c>
      <c r="P317" s="41">
        <f t="shared" si="18"/>
      </c>
      <c r="Q317" s="105"/>
      <c r="S317" s="10"/>
    </row>
    <row r="318" spans="1:19" s="7" customFormat="1" ht="15.75" customHeight="1">
      <c r="A318" s="98"/>
      <c r="B318" s="28"/>
      <c r="C318" s="29"/>
      <c r="D318" s="29"/>
      <c r="E318" s="30"/>
      <c r="F318" s="30"/>
      <c r="G318" s="75"/>
      <c r="H318" s="29"/>
      <c r="I318" s="30"/>
      <c r="J318" s="30"/>
      <c r="K318" s="75"/>
      <c r="L318" s="31"/>
      <c r="M318" s="31"/>
      <c r="N318" s="31"/>
      <c r="O318" s="27">
        <f t="shared" si="17"/>
        <v>0</v>
      </c>
      <c r="P318" s="41">
        <f t="shared" si="18"/>
      </c>
      <c r="Q318" s="105"/>
      <c r="S318" s="10"/>
    </row>
    <row r="319" spans="1:19" s="7" customFormat="1" ht="15.75" customHeight="1">
      <c r="A319" s="98"/>
      <c r="B319" s="28"/>
      <c r="C319" s="29"/>
      <c r="D319" s="29"/>
      <c r="E319" s="30"/>
      <c r="F319" s="30"/>
      <c r="G319" s="75"/>
      <c r="H319" s="29"/>
      <c r="I319" s="30"/>
      <c r="J319" s="30"/>
      <c r="K319" s="75"/>
      <c r="L319" s="31"/>
      <c r="M319" s="31"/>
      <c r="N319" s="31"/>
      <c r="O319" s="27">
        <f aca="true" t="shared" si="19" ref="O319:O340">ROUNDUP($N319*3.2808,0)</f>
        <v>0</v>
      </c>
      <c r="P319" s="41">
        <f t="shared" si="18"/>
      </c>
      <c r="Q319" s="105"/>
      <c r="S319" s="10"/>
    </row>
    <row r="320" spans="1:19" s="7" customFormat="1" ht="15.75" customHeight="1">
      <c r="A320" s="98"/>
      <c r="B320" s="28"/>
      <c r="C320" s="29"/>
      <c r="D320" s="29"/>
      <c r="E320" s="30"/>
      <c r="F320" s="30"/>
      <c r="G320" s="75"/>
      <c r="H320" s="29"/>
      <c r="I320" s="30"/>
      <c r="J320" s="30"/>
      <c r="K320" s="75"/>
      <c r="L320" s="31"/>
      <c r="M320" s="31"/>
      <c r="N320" s="31"/>
      <c r="O320" s="27">
        <f t="shared" si="19"/>
        <v>0</v>
      </c>
      <c r="P320" s="41">
        <f aca="true" t="shared" si="20" ref="P320:P340">IF(L320&lt;&gt;"",-L320-$C$2,"")</f>
      </c>
      <c r="Q320" s="105"/>
      <c r="S320" s="10"/>
    </row>
    <row r="321" spans="1:19" s="7" customFormat="1" ht="15.75" customHeight="1">
      <c r="A321" s="98"/>
      <c r="B321" s="28"/>
      <c r="C321" s="29"/>
      <c r="D321" s="29"/>
      <c r="E321" s="30"/>
      <c r="F321" s="30"/>
      <c r="G321" s="75"/>
      <c r="H321" s="29"/>
      <c r="I321" s="30"/>
      <c r="J321" s="30"/>
      <c r="K321" s="75"/>
      <c r="L321" s="31"/>
      <c r="M321" s="31"/>
      <c r="N321" s="31"/>
      <c r="O321" s="27">
        <f t="shared" si="19"/>
        <v>0</v>
      </c>
      <c r="P321" s="41">
        <f t="shared" si="20"/>
      </c>
      <c r="Q321" s="105"/>
      <c r="S321" s="10"/>
    </row>
    <row r="322" spans="1:19" s="7" customFormat="1" ht="15.75" customHeight="1">
      <c r="A322" s="98"/>
      <c r="B322" s="28"/>
      <c r="C322" s="29"/>
      <c r="D322" s="29"/>
      <c r="E322" s="30"/>
      <c r="F322" s="30"/>
      <c r="G322" s="75"/>
      <c r="H322" s="29"/>
      <c r="I322" s="30"/>
      <c r="J322" s="30"/>
      <c r="K322" s="75"/>
      <c r="L322" s="31"/>
      <c r="M322" s="31"/>
      <c r="N322" s="31"/>
      <c r="O322" s="27">
        <f t="shared" si="19"/>
        <v>0</v>
      </c>
      <c r="P322" s="41">
        <f t="shared" si="20"/>
      </c>
      <c r="Q322" s="105"/>
      <c r="S322" s="10"/>
    </row>
    <row r="323" spans="1:19" s="7" customFormat="1" ht="15.75" customHeight="1">
      <c r="A323" s="98"/>
      <c r="B323" s="28"/>
      <c r="C323" s="29"/>
      <c r="D323" s="29"/>
      <c r="E323" s="30"/>
      <c r="F323" s="30"/>
      <c r="G323" s="75"/>
      <c r="H323" s="29"/>
      <c r="I323" s="30"/>
      <c r="J323" s="30"/>
      <c r="K323" s="75"/>
      <c r="L323" s="31"/>
      <c r="M323" s="31"/>
      <c r="N323" s="31"/>
      <c r="O323" s="27">
        <f t="shared" si="19"/>
        <v>0</v>
      </c>
      <c r="P323" s="41">
        <f t="shared" si="20"/>
      </c>
      <c r="Q323" s="105"/>
      <c r="S323" s="10"/>
    </row>
    <row r="324" spans="1:19" s="7" customFormat="1" ht="15.75" customHeight="1">
      <c r="A324" s="98"/>
      <c r="B324" s="28"/>
      <c r="C324" s="29"/>
      <c r="D324" s="29"/>
      <c r="E324" s="30"/>
      <c r="F324" s="30"/>
      <c r="G324" s="75"/>
      <c r="H324" s="29"/>
      <c r="I324" s="30"/>
      <c r="J324" s="30"/>
      <c r="K324" s="75"/>
      <c r="L324" s="31"/>
      <c r="M324" s="31"/>
      <c r="N324" s="31"/>
      <c r="O324" s="27">
        <f t="shared" si="19"/>
        <v>0</v>
      </c>
      <c r="P324" s="41">
        <f t="shared" si="20"/>
      </c>
      <c r="Q324" s="105"/>
      <c r="S324" s="10"/>
    </row>
    <row r="325" spans="1:19" s="7" customFormat="1" ht="15.75" customHeight="1">
      <c r="A325" s="98"/>
      <c r="B325" s="28"/>
      <c r="C325" s="29"/>
      <c r="D325" s="29"/>
      <c r="E325" s="30"/>
      <c r="F325" s="30"/>
      <c r="G325" s="75"/>
      <c r="H325" s="29"/>
      <c r="I325" s="30"/>
      <c r="J325" s="30"/>
      <c r="K325" s="75"/>
      <c r="L325" s="31"/>
      <c r="M325" s="31"/>
      <c r="N325" s="31"/>
      <c r="O325" s="27">
        <f t="shared" si="19"/>
        <v>0</v>
      </c>
      <c r="P325" s="41">
        <f t="shared" si="20"/>
      </c>
      <c r="Q325" s="105"/>
      <c r="S325" s="10"/>
    </row>
    <row r="326" spans="1:19" s="7" customFormat="1" ht="15.75" customHeight="1">
      <c r="A326" s="98"/>
      <c r="B326" s="28"/>
      <c r="C326" s="29"/>
      <c r="D326" s="29"/>
      <c r="E326" s="30"/>
      <c r="F326" s="30"/>
      <c r="G326" s="75"/>
      <c r="H326" s="29"/>
      <c r="I326" s="30"/>
      <c r="J326" s="30"/>
      <c r="K326" s="75"/>
      <c r="L326" s="31"/>
      <c r="M326" s="31"/>
      <c r="N326" s="31"/>
      <c r="O326" s="27">
        <f t="shared" si="19"/>
        <v>0</v>
      </c>
      <c r="P326" s="41">
        <f t="shared" si="20"/>
      </c>
      <c r="Q326" s="105"/>
      <c r="S326" s="10"/>
    </row>
    <row r="327" spans="1:19" s="7" customFormat="1" ht="15.75" customHeight="1">
      <c r="A327" s="98"/>
      <c r="B327" s="28"/>
      <c r="C327" s="29"/>
      <c r="D327" s="29"/>
      <c r="E327" s="30"/>
      <c r="F327" s="30"/>
      <c r="G327" s="75"/>
      <c r="H327" s="29"/>
      <c r="I327" s="30"/>
      <c r="J327" s="30"/>
      <c r="K327" s="75"/>
      <c r="L327" s="31"/>
      <c r="M327" s="31"/>
      <c r="N327" s="31"/>
      <c r="O327" s="27">
        <f t="shared" si="19"/>
        <v>0</v>
      </c>
      <c r="P327" s="41">
        <f t="shared" si="20"/>
      </c>
      <c r="Q327" s="105"/>
      <c r="S327" s="10"/>
    </row>
    <row r="328" spans="1:19" s="7" customFormat="1" ht="15.75" customHeight="1">
      <c r="A328" s="98"/>
      <c r="B328" s="28"/>
      <c r="C328" s="29"/>
      <c r="D328" s="29"/>
      <c r="E328" s="30"/>
      <c r="F328" s="30"/>
      <c r="G328" s="75"/>
      <c r="H328" s="29"/>
      <c r="I328" s="30"/>
      <c r="J328" s="30"/>
      <c r="K328" s="75"/>
      <c r="L328" s="31"/>
      <c r="M328" s="31"/>
      <c r="N328" s="31"/>
      <c r="O328" s="27">
        <f t="shared" si="19"/>
        <v>0</v>
      </c>
      <c r="P328" s="41">
        <f t="shared" si="20"/>
      </c>
      <c r="Q328" s="105"/>
      <c r="S328" s="10"/>
    </row>
    <row r="329" spans="1:19" s="7" customFormat="1" ht="15.75" customHeight="1">
      <c r="A329" s="98"/>
      <c r="B329" s="28"/>
      <c r="C329" s="29"/>
      <c r="D329" s="29"/>
      <c r="E329" s="30"/>
      <c r="F329" s="30"/>
      <c r="G329" s="75"/>
      <c r="H329" s="29"/>
      <c r="I329" s="30"/>
      <c r="J329" s="30"/>
      <c r="K329" s="75"/>
      <c r="L329" s="31"/>
      <c r="M329" s="31"/>
      <c r="N329" s="31"/>
      <c r="O329" s="27">
        <f t="shared" si="19"/>
        <v>0</v>
      </c>
      <c r="P329" s="41">
        <f t="shared" si="20"/>
      </c>
      <c r="Q329" s="105"/>
      <c r="S329" s="10"/>
    </row>
    <row r="330" spans="1:19" s="7" customFormat="1" ht="15.75" customHeight="1">
      <c r="A330" s="98"/>
      <c r="B330" s="28"/>
      <c r="C330" s="29"/>
      <c r="D330" s="29"/>
      <c r="E330" s="30"/>
      <c r="F330" s="30"/>
      <c r="G330" s="75"/>
      <c r="H330" s="29"/>
      <c r="I330" s="30"/>
      <c r="J330" s="30"/>
      <c r="K330" s="75"/>
      <c r="L330" s="31"/>
      <c r="M330" s="31"/>
      <c r="N330" s="31"/>
      <c r="O330" s="27">
        <f t="shared" si="19"/>
        <v>0</v>
      </c>
      <c r="P330" s="41">
        <f t="shared" si="20"/>
      </c>
      <c r="Q330" s="105"/>
      <c r="S330" s="10"/>
    </row>
    <row r="331" spans="1:19" s="7" customFormat="1" ht="15.75" customHeight="1">
      <c r="A331" s="98"/>
      <c r="B331" s="28"/>
      <c r="C331" s="29"/>
      <c r="D331" s="29"/>
      <c r="E331" s="30"/>
      <c r="F331" s="30"/>
      <c r="G331" s="75"/>
      <c r="H331" s="29"/>
      <c r="I331" s="30"/>
      <c r="J331" s="30"/>
      <c r="K331" s="75"/>
      <c r="L331" s="31"/>
      <c r="M331" s="31"/>
      <c r="N331" s="31"/>
      <c r="O331" s="27">
        <f t="shared" si="19"/>
        <v>0</v>
      </c>
      <c r="P331" s="41">
        <f t="shared" si="20"/>
      </c>
      <c r="Q331" s="105"/>
      <c r="S331" s="10"/>
    </row>
    <row r="332" spans="1:19" s="7" customFormat="1" ht="15.75" customHeight="1">
      <c r="A332" s="98"/>
      <c r="B332" s="28"/>
      <c r="C332" s="29"/>
      <c r="D332" s="29"/>
      <c r="E332" s="30"/>
      <c r="F332" s="30"/>
      <c r="G332" s="75"/>
      <c r="H332" s="29"/>
      <c r="I332" s="30"/>
      <c r="J332" s="30"/>
      <c r="K332" s="75"/>
      <c r="L332" s="31"/>
      <c r="M332" s="31"/>
      <c r="N332" s="31"/>
      <c r="O332" s="27">
        <f t="shared" si="19"/>
        <v>0</v>
      </c>
      <c r="P332" s="41">
        <f t="shared" si="20"/>
      </c>
      <c r="Q332" s="105"/>
      <c r="S332" s="10"/>
    </row>
    <row r="333" spans="1:19" s="7" customFormat="1" ht="15.75" customHeight="1">
      <c r="A333" s="98"/>
      <c r="B333" s="28"/>
      <c r="C333" s="29"/>
      <c r="D333" s="29"/>
      <c r="E333" s="30"/>
      <c r="F333" s="30"/>
      <c r="G333" s="75"/>
      <c r="H333" s="29"/>
      <c r="I333" s="30"/>
      <c r="J333" s="30"/>
      <c r="K333" s="75"/>
      <c r="L333" s="31"/>
      <c r="M333" s="31"/>
      <c r="N333" s="31"/>
      <c r="O333" s="27">
        <f t="shared" si="19"/>
        <v>0</v>
      </c>
      <c r="P333" s="41">
        <f t="shared" si="20"/>
      </c>
      <c r="Q333" s="105"/>
      <c r="S333" s="10"/>
    </row>
    <row r="334" spans="1:19" s="7" customFormat="1" ht="15.75" customHeight="1">
      <c r="A334" s="98"/>
      <c r="B334" s="28"/>
      <c r="C334" s="29"/>
      <c r="D334" s="29"/>
      <c r="E334" s="30"/>
      <c r="F334" s="30"/>
      <c r="G334" s="75"/>
      <c r="H334" s="29"/>
      <c r="I334" s="30"/>
      <c r="J334" s="30"/>
      <c r="K334" s="75"/>
      <c r="L334" s="31"/>
      <c r="M334" s="31"/>
      <c r="N334" s="31"/>
      <c r="O334" s="27">
        <f t="shared" si="19"/>
        <v>0</v>
      </c>
      <c r="P334" s="41">
        <f t="shared" si="20"/>
      </c>
      <c r="Q334" s="105"/>
      <c r="S334" s="10"/>
    </row>
    <row r="335" spans="1:19" s="7" customFormat="1" ht="15.75" customHeight="1">
      <c r="A335" s="98"/>
      <c r="B335" s="28"/>
      <c r="C335" s="29"/>
      <c r="D335" s="29"/>
      <c r="E335" s="30"/>
      <c r="F335" s="30"/>
      <c r="G335" s="75"/>
      <c r="H335" s="29"/>
      <c r="I335" s="30"/>
      <c r="J335" s="30"/>
      <c r="K335" s="75"/>
      <c r="L335" s="31"/>
      <c r="M335" s="31"/>
      <c r="N335" s="31"/>
      <c r="O335" s="27">
        <f t="shared" si="19"/>
        <v>0</v>
      </c>
      <c r="P335" s="41">
        <f t="shared" si="20"/>
      </c>
      <c r="Q335" s="105"/>
      <c r="S335" s="10"/>
    </row>
    <row r="336" spans="1:19" s="7" customFormat="1" ht="15.75" customHeight="1">
      <c r="A336" s="98"/>
      <c r="B336" s="28"/>
      <c r="C336" s="29"/>
      <c r="D336" s="29"/>
      <c r="E336" s="30"/>
      <c r="F336" s="30"/>
      <c r="G336" s="75"/>
      <c r="H336" s="29"/>
      <c r="I336" s="30"/>
      <c r="J336" s="30"/>
      <c r="K336" s="75"/>
      <c r="L336" s="31"/>
      <c r="M336" s="31"/>
      <c r="N336" s="31"/>
      <c r="O336" s="27">
        <f t="shared" si="19"/>
        <v>0</v>
      </c>
      <c r="P336" s="41">
        <f t="shared" si="20"/>
      </c>
      <c r="Q336" s="105"/>
      <c r="S336" s="10"/>
    </row>
    <row r="337" spans="1:19" s="7" customFormat="1" ht="15.75" customHeight="1">
      <c r="A337" s="98"/>
      <c r="B337" s="28"/>
      <c r="C337" s="29"/>
      <c r="D337" s="29"/>
      <c r="E337" s="30"/>
      <c r="F337" s="30"/>
      <c r="G337" s="75"/>
      <c r="H337" s="29"/>
      <c r="I337" s="30"/>
      <c r="J337" s="30"/>
      <c r="K337" s="75"/>
      <c r="L337" s="31"/>
      <c r="M337" s="31"/>
      <c r="N337" s="31"/>
      <c r="O337" s="27">
        <f t="shared" si="19"/>
        <v>0</v>
      </c>
      <c r="P337" s="41">
        <f t="shared" si="20"/>
      </c>
      <c r="Q337" s="105"/>
      <c r="S337" s="10"/>
    </row>
    <row r="338" spans="1:19" s="7" customFormat="1" ht="15.75" customHeight="1">
      <c r="A338" s="98"/>
      <c r="B338" s="28"/>
      <c r="C338" s="29"/>
      <c r="D338" s="29"/>
      <c r="E338" s="30"/>
      <c r="F338" s="30"/>
      <c r="G338" s="75"/>
      <c r="H338" s="29"/>
      <c r="I338" s="30"/>
      <c r="J338" s="30"/>
      <c r="K338" s="75"/>
      <c r="L338" s="31"/>
      <c r="M338" s="31"/>
      <c r="N338" s="31"/>
      <c r="O338" s="27">
        <f t="shared" si="19"/>
        <v>0</v>
      </c>
      <c r="P338" s="41">
        <f t="shared" si="20"/>
      </c>
      <c r="Q338" s="105"/>
      <c r="S338" s="10"/>
    </row>
    <row r="339" spans="1:19" s="7" customFormat="1" ht="15.75" customHeight="1">
      <c r="A339" s="98"/>
      <c r="B339" s="28"/>
      <c r="C339" s="29"/>
      <c r="D339" s="29"/>
      <c r="E339" s="30"/>
      <c r="F339" s="30"/>
      <c r="G339" s="75"/>
      <c r="H339" s="29"/>
      <c r="I339" s="30"/>
      <c r="J339" s="30"/>
      <c r="K339" s="75"/>
      <c r="L339" s="31"/>
      <c r="M339" s="31"/>
      <c r="N339" s="31"/>
      <c r="O339" s="27">
        <f t="shared" si="19"/>
        <v>0</v>
      </c>
      <c r="P339" s="41">
        <f t="shared" si="20"/>
      </c>
      <c r="Q339" s="105"/>
      <c r="S339" s="10"/>
    </row>
    <row r="340" spans="1:19" s="7" customFormat="1" ht="15.75" customHeight="1" thickBot="1">
      <c r="A340" s="106"/>
      <c r="B340" s="107"/>
      <c r="C340" s="108"/>
      <c r="D340" s="108"/>
      <c r="E340" s="109"/>
      <c r="F340" s="109"/>
      <c r="G340" s="110"/>
      <c r="H340" s="108"/>
      <c r="I340" s="109"/>
      <c r="J340" s="109"/>
      <c r="K340" s="110"/>
      <c r="L340" s="111"/>
      <c r="M340" s="111"/>
      <c r="N340" s="111"/>
      <c r="O340" s="112">
        <f t="shared" si="19"/>
        <v>0</v>
      </c>
      <c r="P340" s="113">
        <f t="shared" si="20"/>
      </c>
      <c r="Q340" s="114"/>
      <c r="S340" s="10"/>
    </row>
    <row r="341" spans="1:19" ht="12.75">
      <c r="A341" s="8"/>
      <c r="B341" s="4"/>
      <c r="S341" s="11"/>
    </row>
    <row r="342" spans="1:19" ht="12.75">
      <c r="A342" s="8"/>
      <c r="B342" s="4"/>
      <c r="S342" s="11"/>
    </row>
    <row r="343" spans="1:19" ht="12.75">
      <c r="A343" s="8"/>
      <c r="B343" s="4"/>
      <c r="S343" s="11"/>
    </row>
    <row r="344" spans="1:19" ht="12.75">
      <c r="A344" s="8"/>
      <c r="B344" s="4"/>
      <c r="S344" s="11"/>
    </row>
    <row r="345" spans="2:19" ht="12.75">
      <c r="B345" s="4"/>
      <c r="S345" s="11"/>
    </row>
    <row r="346" spans="2:19" ht="12.75">
      <c r="B346" s="4"/>
      <c r="S346" s="11"/>
    </row>
    <row r="347" spans="2:19" ht="12.75">
      <c r="B347" s="4"/>
      <c r="S347" s="11"/>
    </row>
    <row r="348" spans="2:19" ht="12.75">
      <c r="B348" s="4"/>
      <c r="S348" s="11"/>
    </row>
    <row r="349" spans="2:19" ht="12.75">
      <c r="B349" s="4"/>
      <c r="S349" s="11"/>
    </row>
    <row r="350" spans="2:19" ht="12.75">
      <c r="B350" s="4"/>
      <c r="S350" s="11"/>
    </row>
    <row r="351" spans="2:19" ht="12.75">
      <c r="B351" s="4"/>
      <c r="S351" s="11"/>
    </row>
    <row r="352" spans="2:19" ht="12.75">
      <c r="B352" s="4"/>
      <c r="S352" s="11"/>
    </row>
    <row r="353" spans="2:19" ht="12.75">
      <c r="B353" s="4"/>
      <c r="S353" s="11"/>
    </row>
    <row r="354" spans="2:19" ht="12.75">
      <c r="B354" s="4"/>
      <c r="S354" s="11"/>
    </row>
    <row r="355" spans="2:19" ht="12.75">
      <c r="B355" s="4"/>
      <c r="S355" s="11"/>
    </row>
    <row r="356" spans="2:19" ht="12.75">
      <c r="B356" s="4"/>
      <c r="S356" s="11"/>
    </row>
    <row r="357" spans="2:19" ht="12.75">
      <c r="B357" s="4"/>
      <c r="S357" s="11"/>
    </row>
    <row r="358" spans="2:19" ht="12.75">
      <c r="B358" s="4"/>
      <c r="S358" s="11"/>
    </row>
    <row r="359" spans="2:19" ht="12.75">
      <c r="B359" s="4"/>
      <c r="S359" s="11"/>
    </row>
    <row r="360" spans="2:19" ht="12.75">
      <c r="B360" s="4"/>
      <c r="S360" s="11"/>
    </row>
    <row r="361" spans="2:19" ht="12.75">
      <c r="B361" s="4"/>
      <c r="S361" s="11"/>
    </row>
    <row r="362" ht="12.75">
      <c r="S362" s="11"/>
    </row>
    <row r="363" ht="12.75">
      <c r="S363" s="11"/>
    </row>
    <row r="364" ht="12.75">
      <c r="S364" s="11"/>
    </row>
    <row r="365" ht="12.75">
      <c r="S365" s="11"/>
    </row>
    <row r="366" ht="12.75">
      <c r="S366" s="11"/>
    </row>
    <row r="367" ht="12.75">
      <c r="S367" s="11"/>
    </row>
    <row r="368" ht="12.75">
      <c r="S368" s="11"/>
    </row>
    <row r="369" ht="12.75">
      <c r="S369" s="11"/>
    </row>
    <row r="370" ht="12.75">
      <c r="S370" s="11"/>
    </row>
    <row r="371" ht="12.75">
      <c r="S371" s="11"/>
    </row>
    <row r="372" ht="12.75">
      <c r="S372" s="11"/>
    </row>
    <row r="373" ht="12.75">
      <c r="S373" s="11"/>
    </row>
  </sheetData>
  <sheetProtection/>
  <mergeCells count="13">
    <mergeCell ref="A4:A6"/>
    <mergeCell ref="B4:B6"/>
    <mergeCell ref="C4:C6"/>
    <mergeCell ref="L5:L6"/>
    <mergeCell ref="M5:M6"/>
    <mergeCell ref="N5:N6"/>
    <mergeCell ref="O5:O6"/>
    <mergeCell ref="P5:P6"/>
    <mergeCell ref="Q5:Q6"/>
    <mergeCell ref="N4:O4"/>
    <mergeCell ref="D4:I4"/>
    <mergeCell ref="D5:G5"/>
    <mergeCell ref="H5:K5"/>
  </mergeCells>
  <conditionalFormatting sqref="B213:Q340 F210 D211:D212 E210:E212 B212:G212 I212:N212 P212:Q212 D7:K209 A7:A340">
    <cfRule type="expression" priority="9" dxfId="0" stopIfTrue="1">
      <formula>N(#REF!)&gt;=1</formula>
    </cfRule>
  </conditionalFormatting>
  <conditionalFormatting sqref="L7 O7:Q7 B42:B131 L9:L131 M7:N131 P8:Q211 O8:O212 C7:C131 B7:B26">
    <cfRule type="expression" priority="1" dxfId="0" stopIfTrue="1">
      <formula>N($Y7)&gt;=1</formula>
    </cfRule>
  </conditionalFormatting>
  <conditionalFormatting sqref="B30:B34">
    <cfRule type="expression" priority="3" dxfId="0" stopIfTrue="1">
      <formula>N($Y30)&gt;=1</formula>
    </cfRule>
  </conditionalFormatting>
  <conditionalFormatting sqref="B36 B39:B41">
    <cfRule type="expression" priority="4" dxfId="0" stopIfTrue="1">
      <formula>N($Y34)&gt;=1</formula>
    </cfRule>
  </conditionalFormatting>
  <conditionalFormatting sqref="B27 B37">
    <cfRule type="expression" priority="5" dxfId="0" stopIfTrue="1">
      <formula>N($Y26)&gt;=1</formula>
    </cfRule>
  </conditionalFormatting>
  <conditionalFormatting sqref="B132:C211 L132:N211">
    <cfRule type="expression" priority="6" dxfId="0" stopIfTrue="1">
      <formula>N($L132)=0</formula>
    </cfRule>
  </conditionalFormatting>
  <conditionalFormatting sqref="B38 B35">
    <cfRule type="expression" priority="7" dxfId="0" stopIfTrue="1">
      <formula>N(#REF!)&gt;=1</formula>
    </cfRule>
  </conditionalFormatting>
  <conditionalFormatting sqref="B28:B29">
    <cfRule type="expression" priority="8" dxfId="0" stopIfTrue="1">
      <formula>N(#REF!)&gt;=1</formula>
    </cfRule>
  </conditionalFormatting>
  <printOptions/>
  <pageMargins left="0.25" right="0.25" top="0.75" bottom="0.75" header="0.3" footer="0.3"/>
  <pageSetup horizontalDpi="300" verticalDpi="300" orientation="landscape" paperSize="9" scale="59" r:id="rId1"/>
  <headerFooter alignWithMargins="0">
    <oddHeader>&amp;Lmodifié le 08/03/2018 suppr H4&amp;C&amp;"Arial,Gras"&amp;12FICHIER OBSTACLES 
LFRJ  28 GG SEP 2013&amp;RPage &amp;P/&amp;N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209"/>
  <sheetViews>
    <sheetView zoomScalePageLayoutView="0" workbookViewId="0" topLeftCell="A1">
      <selection activeCell="A11" sqref="A11:IV15"/>
    </sheetView>
  </sheetViews>
  <sheetFormatPr defaultColWidth="11.421875" defaultRowHeight="12.75"/>
  <cols>
    <col min="1" max="1" width="4.140625" style="14" bestFit="1" customWidth="1"/>
    <col min="2" max="2" width="4.7109375" style="14" bestFit="1" customWidth="1"/>
    <col min="3" max="3" width="3.28125" style="14" bestFit="1" customWidth="1"/>
    <col min="4" max="4" width="10.8515625" style="14" customWidth="1"/>
    <col min="5" max="5" width="4.57421875" style="14" bestFit="1" customWidth="1"/>
    <col min="6" max="6" width="2.00390625" style="14" bestFit="1" customWidth="1"/>
    <col min="7" max="7" width="3.00390625" style="14" bestFit="1" customWidth="1"/>
    <col min="8" max="8" width="7.00390625" style="14" bestFit="1" customWidth="1"/>
    <col min="9" max="9" width="11.421875" style="14" customWidth="1"/>
    <col min="10" max="10" width="11.140625" style="25" customWidth="1"/>
    <col min="11" max="11" width="24.00390625" style="25" customWidth="1"/>
    <col min="12" max="12" width="12.140625" style="33" bestFit="1" customWidth="1"/>
    <col min="13" max="13" width="11.57421875" style="33" bestFit="1" customWidth="1"/>
    <col min="14" max="16" width="11.57421875" style="25" customWidth="1"/>
    <col min="17" max="17" width="13.00390625" style="25" bestFit="1" customWidth="1"/>
  </cols>
  <sheetData>
    <row r="1" spans="1:17" ht="12.75">
      <c r="A1" s="24" t="s">
        <v>20</v>
      </c>
      <c r="B1" s="24" t="s">
        <v>14</v>
      </c>
      <c r="C1" s="23" t="s">
        <v>15</v>
      </c>
      <c r="D1" s="23" t="s">
        <v>22</v>
      </c>
      <c r="E1" s="24" t="s">
        <v>23</v>
      </c>
      <c r="F1" s="24" t="s">
        <v>14</v>
      </c>
      <c r="G1" s="23" t="s">
        <v>15</v>
      </c>
      <c r="H1" s="23" t="s">
        <v>22</v>
      </c>
      <c r="I1" s="18"/>
      <c r="J1" s="25" t="s">
        <v>0</v>
      </c>
      <c r="K1" s="25" t="s">
        <v>21</v>
      </c>
      <c r="L1" s="33" t="s">
        <v>24</v>
      </c>
      <c r="M1" s="33" t="s">
        <v>25</v>
      </c>
      <c r="N1" s="33"/>
      <c r="O1" s="33"/>
      <c r="P1" s="33"/>
      <c r="Q1" s="32" t="s">
        <v>26</v>
      </c>
    </row>
    <row r="2" spans="1:17" ht="12.75">
      <c r="A2" s="13" t="s">
        <v>8</v>
      </c>
      <c r="B2" s="19">
        <f>Tableau!E7</f>
        <v>48</v>
      </c>
      <c r="C2" s="21">
        <f>Tableau!F7</f>
        <v>28</v>
      </c>
      <c r="D2" s="20">
        <f>Tableau!G7</f>
        <v>36.661</v>
      </c>
      <c r="E2" s="13" t="s">
        <v>361</v>
      </c>
      <c r="F2" s="15">
        <f>Tableau!I7</f>
        <v>3</v>
      </c>
      <c r="G2" s="15">
        <f>Tableau!J7</f>
        <v>33</v>
      </c>
      <c r="H2" s="16">
        <f>Tableau!K7</f>
        <v>19.458</v>
      </c>
      <c r="I2" s="17"/>
      <c r="J2" s="25" t="str">
        <f>Tableau!C7</f>
        <v>RJ 830</v>
      </c>
      <c r="K2" s="25" t="str">
        <f>Tableau!B7</f>
        <v>Eolienne</v>
      </c>
      <c r="L2" s="34">
        <f>IF((A2="N"),1,-1)*(B2+C2/60+D2/3600)</f>
        <v>48.47685027777778</v>
      </c>
      <c r="M2" s="34">
        <f>IF((E2="E"),1,-1)*(F2+G2/60+H2/3600)</f>
        <v>-3.555405</v>
      </c>
      <c r="N2" s="26"/>
      <c r="O2" s="26"/>
      <c r="P2" s="26"/>
      <c r="Q2" s="25">
        <f>Tableau!N7</f>
        <v>369.3</v>
      </c>
    </row>
    <row r="3" spans="1:17" ht="12.75">
      <c r="A3" s="13" t="s">
        <v>8</v>
      </c>
      <c r="B3" s="19">
        <f>Tableau!E8</f>
        <v>48</v>
      </c>
      <c r="C3" s="21">
        <f>Tableau!F8</f>
        <v>28</v>
      </c>
      <c r="D3" s="20">
        <f>Tableau!G8</f>
        <v>21.043</v>
      </c>
      <c r="E3" s="13" t="s">
        <v>361</v>
      </c>
      <c r="F3" s="15">
        <f>Tableau!I8</f>
        <v>3</v>
      </c>
      <c r="G3" s="15">
        <f>Tableau!J8</f>
        <v>33</v>
      </c>
      <c r="H3" s="16">
        <f>Tableau!K8</f>
        <v>37.168</v>
      </c>
      <c r="I3" s="17"/>
      <c r="J3" s="25" t="str">
        <f>Tableau!C8</f>
        <v>RJ 872</v>
      </c>
      <c r="K3" s="25" t="str">
        <f>Tableau!B8</f>
        <v>Antenne</v>
      </c>
      <c r="L3" s="34">
        <f>IF((A3="N"),1,-1)*(B3+C3/60+D3/3600)</f>
        <v>48.47251194444445</v>
      </c>
      <c r="M3" s="34">
        <f>IF((E3="E"),1,-1)*(F3+G3/60+H3/3600)</f>
        <v>-3.5603244444444444</v>
      </c>
      <c r="N3" s="26"/>
      <c r="O3" s="26"/>
      <c r="P3" s="26"/>
      <c r="Q3" s="25">
        <f>Tableau!N8</f>
        <v>389.6</v>
      </c>
    </row>
    <row r="4" spans="1:17" ht="12.75">
      <c r="A4" s="13" t="s">
        <v>8</v>
      </c>
      <c r="B4" s="19">
        <f>Tableau!E9</f>
        <v>48</v>
      </c>
      <c r="C4" s="21">
        <f>Tableau!F9</f>
        <v>28</v>
      </c>
      <c r="D4" s="20">
        <f>Tableau!G9</f>
        <v>26.878</v>
      </c>
      <c r="E4" s="13" t="s">
        <v>361</v>
      </c>
      <c r="F4" s="15">
        <f>Tableau!I9</f>
        <v>3</v>
      </c>
      <c r="G4" s="15">
        <f>Tableau!J9</f>
        <v>34</v>
      </c>
      <c r="H4" s="16">
        <f>Tableau!K9</f>
        <v>34.092</v>
      </c>
      <c r="J4" s="25" t="str">
        <f>Tableau!C9</f>
        <v>RJ 829</v>
      </c>
      <c r="K4" s="25" t="str">
        <f>Tableau!B9</f>
        <v>Eolienne</v>
      </c>
      <c r="L4" s="34">
        <f aca="true" t="shared" si="0" ref="L4:L24">IF((A4="N"),1,-1)*(B4+C4/60+D4/3600)</f>
        <v>48.47413277777778</v>
      </c>
      <c r="M4" s="34">
        <f aca="true" t="shared" si="1" ref="M4:M24">IF((E4="E"),1,-1)*(F4+G4/60+H4/3600)</f>
        <v>-3.5761366666666663</v>
      </c>
      <c r="N4" s="26"/>
      <c r="O4" s="26"/>
      <c r="P4" s="26"/>
      <c r="Q4" s="25">
        <f>Tableau!N9</f>
        <v>381.5</v>
      </c>
    </row>
    <row r="5" spans="1:17" ht="12.75">
      <c r="A5" s="13" t="s">
        <v>8</v>
      </c>
      <c r="B5" s="19">
        <f>Tableau!E10</f>
        <v>48</v>
      </c>
      <c r="C5" s="21">
        <f>Tableau!F10</f>
        <v>34</v>
      </c>
      <c r="D5" s="20">
        <f>Tableau!G10</f>
        <v>7.903</v>
      </c>
      <c r="E5" s="13" t="s">
        <v>361</v>
      </c>
      <c r="F5" s="15">
        <f>Tableau!I10</f>
        <v>3</v>
      </c>
      <c r="G5" s="15">
        <f>Tableau!J10</f>
        <v>42</v>
      </c>
      <c r="H5" s="16">
        <f>Tableau!K10</f>
        <v>0.23</v>
      </c>
      <c r="J5" s="25" t="str">
        <f>Tableau!C10</f>
        <v>RJ 831</v>
      </c>
      <c r="K5" s="25" t="str">
        <f>Tableau!B10</f>
        <v>Antenne</v>
      </c>
      <c r="L5" s="34">
        <f t="shared" si="0"/>
        <v>48.56886194444445</v>
      </c>
      <c r="M5" s="34">
        <f t="shared" si="1"/>
        <v>-3.7000638888888893</v>
      </c>
      <c r="N5" s="26"/>
      <c r="O5" s="26"/>
      <c r="P5" s="26"/>
      <c r="Q5" s="25">
        <f>Tableau!N10</f>
        <v>214.6</v>
      </c>
    </row>
    <row r="6" spans="1:17" ht="12.75">
      <c r="A6" s="13" t="s">
        <v>8</v>
      </c>
      <c r="B6" s="19">
        <f>Tableau!E11</f>
        <v>48</v>
      </c>
      <c r="C6" s="21">
        <f>Tableau!F11</f>
        <v>33</v>
      </c>
      <c r="D6" s="20">
        <f>Tableau!G11</f>
        <v>56.074</v>
      </c>
      <c r="E6" s="13" t="s">
        <v>361</v>
      </c>
      <c r="F6" s="15">
        <f>Tableau!I11</f>
        <v>3</v>
      </c>
      <c r="G6" s="15">
        <f>Tableau!J11</f>
        <v>51</v>
      </c>
      <c r="H6" s="16">
        <f>Tableau!K11</f>
        <v>20.541</v>
      </c>
      <c r="J6" s="25" t="str">
        <f>Tableau!C11</f>
        <v>RJ 828</v>
      </c>
      <c r="K6" s="25" t="str">
        <f>Tableau!B11</f>
        <v>Château d'eau</v>
      </c>
      <c r="L6" s="34">
        <f t="shared" si="0"/>
        <v>48.565576111111106</v>
      </c>
      <c r="M6" s="34">
        <f t="shared" si="1"/>
        <v>-3.8557058333333334</v>
      </c>
      <c r="N6" s="26"/>
      <c r="O6" s="26"/>
      <c r="P6" s="26"/>
      <c r="Q6" s="25">
        <f>Tableau!N11</f>
        <v>153.1</v>
      </c>
    </row>
    <row r="7" spans="1:17" ht="12.75">
      <c r="A7" s="13" t="s">
        <v>8</v>
      </c>
      <c r="B7" s="19">
        <f>Tableau!E12</f>
        <v>48</v>
      </c>
      <c r="C7" s="21">
        <f>Tableau!F12</f>
        <v>31</v>
      </c>
      <c r="D7" s="20">
        <f>Tableau!G12</f>
        <v>26.57</v>
      </c>
      <c r="E7" s="13" t="s">
        <v>361</v>
      </c>
      <c r="F7" s="15">
        <f>Tableau!I12</f>
        <v>3</v>
      </c>
      <c r="G7" s="15">
        <f>Tableau!J12</f>
        <v>51</v>
      </c>
      <c r="H7" s="16">
        <f>Tableau!K12</f>
        <v>57.935</v>
      </c>
      <c r="J7" s="25" t="str">
        <f>Tableau!C12</f>
        <v>RJ 824</v>
      </c>
      <c r="K7" s="25" t="str">
        <f>Tableau!B12</f>
        <v>Pylône électrique</v>
      </c>
      <c r="L7" s="34">
        <f t="shared" si="0"/>
        <v>48.52404722222222</v>
      </c>
      <c r="M7" s="34">
        <f t="shared" si="1"/>
        <v>-3.8660930555555555</v>
      </c>
      <c r="N7" s="26"/>
      <c r="O7" s="26"/>
      <c r="P7" s="26"/>
      <c r="Q7" s="25">
        <f>Tableau!N12</f>
        <v>163.3</v>
      </c>
    </row>
    <row r="8" spans="1:17" ht="12.75">
      <c r="A8" s="13" t="s">
        <v>8</v>
      </c>
      <c r="B8" s="19">
        <f>Tableau!E13</f>
        <v>48</v>
      </c>
      <c r="C8" s="21">
        <f>Tableau!F13</f>
        <v>33</v>
      </c>
      <c r="D8" s="20">
        <f>Tableau!G13</f>
        <v>4.733</v>
      </c>
      <c r="E8" s="13" t="s">
        <v>361</v>
      </c>
      <c r="F8" s="15">
        <f>Tableau!I13</f>
        <v>3</v>
      </c>
      <c r="G8" s="15">
        <f>Tableau!J13</f>
        <v>53</v>
      </c>
      <c r="H8" s="16">
        <f>Tableau!K13</f>
        <v>3.249</v>
      </c>
      <c r="J8" s="25" t="str">
        <f>Tableau!C13</f>
        <v>RJ 826</v>
      </c>
      <c r="K8" s="25" t="str">
        <f>Tableau!B13</f>
        <v>Château d'eau</v>
      </c>
      <c r="L8" s="34">
        <f t="shared" si="0"/>
        <v>48.551314722222216</v>
      </c>
      <c r="M8" s="34">
        <f t="shared" si="1"/>
        <v>-3.8842358333333333</v>
      </c>
      <c r="N8" s="26"/>
      <c r="O8" s="26"/>
      <c r="P8" s="26"/>
      <c r="Q8" s="25">
        <f>Tableau!N13</f>
        <v>142.5</v>
      </c>
    </row>
    <row r="9" spans="1:17" ht="12.75">
      <c r="A9" s="13" t="s">
        <v>8</v>
      </c>
      <c r="B9" s="19">
        <f>Tableau!E14</f>
        <v>48</v>
      </c>
      <c r="C9" s="21">
        <f>Tableau!F14</f>
        <v>32</v>
      </c>
      <c r="D9" s="20">
        <f>Tableau!G14</f>
        <v>36.027</v>
      </c>
      <c r="E9" s="13" t="s">
        <v>361</v>
      </c>
      <c r="F9" s="15">
        <f>Tableau!I14</f>
        <v>3</v>
      </c>
      <c r="G9" s="15">
        <f>Tableau!J14</f>
        <v>53</v>
      </c>
      <c r="H9" s="16">
        <f>Tableau!K14</f>
        <v>5.79</v>
      </c>
      <c r="J9" s="25" t="str">
        <f>Tableau!C14</f>
        <v>RJ 827</v>
      </c>
      <c r="K9" s="25" t="str">
        <f>Tableau!B14</f>
        <v>Pylône électrique</v>
      </c>
      <c r="L9" s="34">
        <f t="shared" si="0"/>
        <v>48.54334083333333</v>
      </c>
      <c r="M9" s="34">
        <f t="shared" si="1"/>
        <v>-3.8849416666666667</v>
      </c>
      <c r="N9" s="26"/>
      <c r="O9" s="26"/>
      <c r="P9" s="26"/>
      <c r="Q9" s="25">
        <f>Tableau!N14</f>
        <v>151.7</v>
      </c>
    </row>
    <row r="10" spans="1:17" ht="12.75">
      <c r="A10" s="13" t="s">
        <v>8</v>
      </c>
      <c r="B10" s="19">
        <f>Tableau!E15</f>
        <v>48</v>
      </c>
      <c r="C10" s="21">
        <f>Tableau!F15</f>
        <v>30</v>
      </c>
      <c r="D10" s="20">
        <f>Tableau!G15</f>
        <v>36.695</v>
      </c>
      <c r="E10" s="13" t="s">
        <v>361</v>
      </c>
      <c r="F10" s="15">
        <f>Tableau!I15</f>
        <v>3</v>
      </c>
      <c r="G10" s="15">
        <f>Tableau!J15</f>
        <v>52</v>
      </c>
      <c r="H10" s="16">
        <f>Tableau!K15</f>
        <v>44.036</v>
      </c>
      <c r="J10" s="25" t="str">
        <f>Tableau!C15</f>
        <v>RJ 825</v>
      </c>
      <c r="K10" s="25" t="str">
        <f>Tableau!B15</f>
        <v>Antenne</v>
      </c>
      <c r="L10" s="34">
        <f t="shared" si="0"/>
        <v>48.510193055555554</v>
      </c>
      <c r="M10" s="34">
        <f t="shared" si="1"/>
        <v>-3.878898888888889</v>
      </c>
      <c r="N10" s="26"/>
      <c r="O10" s="26"/>
      <c r="P10" s="26"/>
      <c r="Q10" s="25">
        <f>Tableau!N15</f>
        <v>125</v>
      </c>
    </row>
    <row r="11" spans="1:17" ht="12.75">
      <c r="A11" s="13" t="s">
        <v>8</v>
      </c>
      <c r="B11" s="19">
        <f>Tableau!E16</f>
        <v>48</v>
      </c>
      <c r="C11" s="21">
        <f>Tableau!F16</f>
        <v>31</v>
      </c>
      <c r="D11" s="20">
        <f>Tableau!G16</f>
        <v>43.39</v>
      </c>
      <c r="E11" s="13" t="s">
        <v>361</v>
      </c>
      <c r="F11" s="15">
        <f>Tableau!I16</f>
        <v>3</v>
      </c>
      <c r="G11" s="15">
        <f>Tableau!J16</f>
        <v>55</v>
      </c>
      <c r="H11" s="16">
        <f>Tableau!K16</f>
        <v>59.615</v>
      </c>
      <c r="J11" s="25" t="str">
        <f>Tableau!C16</f>
        <v>RJ 820</v>
      </c>
      <c r="K11" s="25" t="str">
        <f>Tableau!B16</f>
        <v>Antenne</v>
      </c>
      <c r="L11" s="34">
        <f t="shared" si="0"/>
        <v>48.52871944444444</v>
      </c>
      <c r="M11" s="34">
        <f t="shared" si="1"/>
        <v>-3.9332263888888885</v>
      </c>
      <c r="N11" s="26"/>
      <c r="O11" s="26"/>
      <c r="P11" s="26"/>
      <c r="Q11" s="25">
        <f>Tableau!N16</f>
        <v>159.6</v>
      </c>
    </row>
    <row r="12" spans="1:17" ht="12.75">
      <c r="A12" s="13" t="s">
        <v>8</v>
      </c>
      <c r="B12" s="19">
        <f>Tableau!E17</f>
        <v>48</v>
      </c>
      <c r="C12" s="21">
        <f>Tableau!F17</f>
        <v>31</v>
      </c>
      <c r="D12" s="20">
        <f>Tableau!G17</f>
        <v>32.104</v>
      </c>
      <c r="E12" s="13" t="s">
        <v>361</v>
      </c>
      <c r="F12" s="15">
        <f>Tableau!I17</f>
        <v>3</v>
      </c>
      <c r="G12" s="15">
        <f>Tableau!J17</f>
        <v>56</v>
      </c>
      <c r="H12" s="16">
        <f>Tableau!K17</f>
        <v>13.498</v>
      </c>
      <c r="J12" s="25" t="str">
        <f>Tableau!C17</f>
        <v>RJ 821</v>
      </c>
      <c r="K12" s="25" t="str">
        <f>Tableau!B17</f>
        <v>Antenne</v>
      </c>
      <c r="L12" s="34">
        <f t="shared" si="0"/>
        <v>48.52558444444444</v>
      </c>
      <c r="M12" s="34">
        <f t="shared" si="1"/>
        <v>-3.937082777777778</v>
      </c>
      <c r="N12" s="26"/>
      <c r="O12" s="26"/>
      <c r="P12" s="26"/>
      <c r="Q12" s="25">
        <f>Tableau!N17</f>
        <v>153.7</v>
      </c>
    </row>
    <row r="13" spans="1:17" ht="12.75">
      <c r="A13" s="13" t="s">
        <v>8</v>
      </c>
      <c r="B13" s="19">
        <f>Tableau!E18</f>
        <v>48</v>
      </c>
      <c r="C13" s="21">
        <f>Tableau!F18</f>
        <v>24</v>
      </c>
      <c r="D13" s="20">
        <f>Tableau!G18</f>
        <v>47.962</v>
      </c>
      <c r="E13" s="13" t="s">
        <v>361</v>
      </c>
      <c r="F13" s="15">
        <f>Tableau!I18</f>
        <v>3</v>
      </c>
      <c r="G13" s="15">
        <f>Tableau!J18</f>
        <v>53</v>
      </c>
      <c r="H13" s="16">
        <f>Tableau!K18</f>
        <v>22.205</v>
      </c>
      <c r="J13" s="25" t="str">
        <f>Tableau!C18</f>
        <v>RJ 823</v>
      </c>
      <c r="K13" s="25" t="str">
        <f>Tableau!B18</f>
        <v>Centre émetteur</v>
      </c>
      <c r="L13" s="34">
        <f t="shared" si="0"/>
        <v>48.41332277777778</v>
      </c>
      <c r="M13" s="34">
        <f t="shared" si="1"/>
        <v>-3.8895013888888887</v>
      </c>
      <c r="N13" s="26"/>
      <c r="O13" s="26"/>
      <c r="P13" s="26"/>
      <c r="Q13" s="25">
        <f>Tableau!N18</f>
        <v>583.7</v>
      </c>
    </row>
    <row r="14" spans="1:17" ht="12.75">
      <c r="A14" s="13" t="s">
        <v>8</v>
      </c>
      <c r="B14" s="19">
        <f>Tableau!E19</f>
        <v>48</v>
      </c>
      <c r="C14" s="21">
        <f>Tableau!F19</f>
        <v>30</v>
      </c>
      <c r="D14" s="20">
        <f>Tableau!G19</f>
        <v>50.658</v>
      </c>
      <c r="E14" s="13" t="s">
        <v>361</v>
      </c>
      <c r="F14" s="15">
        <f>Tableau!I19</f>
        <v>3</v>
      </c>
      <c r="G14" s="15">
        <f>Tableau!J19</f>
        <v>56</v>
      </c>
      <c r="H14" s="16">
        <f>Tableau!K19</f>
        <v>31.725</v>
      </c>
      <c r="J14" s="25" t="str">
        <f>Tableau!C19</f>
        <v>RJ 822</v>
      </c>
      <c r="K14" s="25" t="str">
        <f>Tableau!B19</f>
        <v>Château d'eau</v>
      </c>
      <c r="L14" s="34">
        <f t="shared" si="0"/>
        <v>48.514071666666666</v>
      </c>
      <c r="M14" s="34">
        <f t="shared" si="1"/>
        <v>-3.9421458333333335</v>
      </c>
      <c r="N14" s="26"/>
      <c r="O14" s="26"/>
      <c r="P14" s="26"/>
      <c r="Q14" s="25">
        <f>Tableau!N19</f>
        <v>163</v>
      </c>
    </row>
    <row r="15" spans="1:17" ht="12.75">
      <c r="A15" s="13" t="s">
        <v>8</v>
      </c>
      <c r="B15" s="19">
        <f>Tableau!E20</f>
        <v>48</v>
      </c>
      <c r="C15" s="21">
        <f>Tableau!F20</f>
        <v>37</v>
      </c>
      <c r="D15" s="20">
        <f>Tableau!G20</f>
        <v>56.573</v>
      </c>
      <c r="E15" s="13" t="s">
        <v>361</v>
      </c>
      <c r="F15" s="15">
        <f>Tableau!I20</f>
        <v>4</v>
      </c>
      <c r="G15" s="15">
        <f>Tableau!J20</f>
        <v>0</v>
      </c>
      <c r="H15" s="16">
        <f>Tableau!K20</f>
        <v>57.034</v>
      </c>
      <c r="J15" s="25" t="str">
        <f>Tableau!C20</f>
        <v>RJ 838</v>
      </c>
      <c r="K15" s="25" t="str">
        <f>Tableau!B20</f>
        <v>Château d'eau</v>
      </c>
      <c r="L15" s="34">
        <f t="shared" si="0"/>
        <v>48.63238138888889</v>
      </c>
      <c r="M15" s="34">
        <f t="shared" si="1"/>
        <v>-4.015842777777777</v>
      </c>
      <c r="N15" s="26"/>
      <c r="O15" s="26"/>
      <c r="P15" s="26"/>
      <c r="Q15" s="25">
        <f>Tableau!N20</f>
        <v>126.1</v>
      </c>
    </row>
    <row r="16" spans="1:17" ht="12.75">
      <c r="A16" s="13" t="s">
        <v>8</v>
      </c>
      <c r="B16" s="19">
        <f>Tableau!E21</f>
        <v>48</v>
      </c>
      <c r="C16" s="21">
        <f>Tableau!F21</f>
        <v>31</v>
      </c>
      <c r="D16" s="20">
        <f>Tableau!G21</f>
        <v>43.346</v>
      </c>
      <c r="E16" s="13" t="s">
        <v>361</v>
      </c>
      <c r="F16" s="15">
        <f>Tableau!I21</f>
        <v>3</v>
      </c>
      <c r="G16" s="15">
        <f>Tableau!J21</f>
        <v>58</v>
      </c>
      <c r="H16" s="16">
        <f>Tableau!K21</f>
        <v>32.178</v>
      </c>
      <c r="J16" s="25" t="str">
        <f>Tableau!C21</f>
        <v>RJ 968</v>
      </c>
      <c r="K16" s="25" t="str">
        <f>Tableau!B21</f>
        <v>CHATEAU EAU</v>
      </c>
      <c r="L16" s="34">
        <f t="shared" si="0"/>
        <v>48.52870722222222</v>
      </c>
      <c r="M16" s="34">
        <f t="shared" si="1"/>
        <v>-3.9756050000000003</v>
      </c>
      <c r="N16" s="26"/>
      <c r="O16" s="26"/>
      <c r="P16" s="26"/>
      <c r="Q16" s="25">
        <f>Tableau!N21</f>
        <v>162.6</v>
      </c>
    </row>
    <row r="17" spans="1:17" ht="12.75">
      <c r="A17" s="13" t="s">
        <v>8</v>
      </c>
      <c r="B17" s="19">
        <f>Tableau!E22</f>
        <v>48</v>
      </c>
      <c r="C17" s="21">
        <f>Tableau!F22</f>
        <v>32</v>
      </c>
      <c r="D17" s="20">
        <f>Tableau!G22</f>
        <v>29.369</v>
      </c>
      <c r="E17" s="13" t="s">
        <v>361</v>
      </c>
      <c r="F17" s="15">
        <f>Tableau!I22</f>
        <v>4</v>
      </c>
      <c r="G17" s="15">
        <f>Tableau!J22</f>
        <v>0</v>
      </c>
      <c r="H17" s="16">
        <f>Tableau!K22</f>
        <v>14.706</v>
      </c>
      <c r="J17" s="25" t="str">
        <f>Tableau!C22</f>
        <v>HT 13</v>
      </c>
      <c r="K17" s="25" t="str">
        <f>Tableau!B22</f>
        <v>Ligne HT 13</v>
      </c>
      <c r="L17" s="34">
        <f t="shared" si="0"/>
        <v>48.541491388888886</v>
      </c>
      <c r="M17" s="34">
        <f t="shared" si="1"/>
        <v>-4.004085</v>
      </c>
      <c r="N17" s="26"/>
      <c r="O17" s="26"/>
      <c r="P17" s="26"/>
      <c r="Q17" s="25">
        <f>Tableau!N22</f>
        <v>144</v>
      </c>
    </row>
    <row r="18" spans="1:17" ht="12.75">
      <c r="A18" s="13" t="s">
        <v>8</v>
      </c>
      <c r="B18" s="19">
        <f>Tableau!E23</f>
        <v>48</v>
      </c>
      <c r="C18" s="21">
        <f>Tableau!F23</f>
        <v>34</v>
      </c>
      <c r="D18" s="20">
        <f>Tableau!G23</f>
        <v>40.007</v>
      </c>
      <c r="E18" s="13" t="s">
        <v>361</v>
      </c>
      <c r="F18" s="15">
        <f>Tableau!I23</f>
        <v>4</v>
      </c>
      <c r="G18" s="15">
        <f>Tableau!J23</f>
        <v>2</v>
      </c>
      <c r="H18" s="16">
        <f>Tableau!K23</f>
        <v>57.904</v>
      </c>
      <c r="J18" s="25" t="str">
        <f>Tableau!C23</f>
        <v>RJ 969</v>
      </c>
      <c r="K18" s="25" t="str">
        <f>Tableau!B23</f>
        <v>CHATEAU EAU</v>
      </c>
      <c r="L18" s="34">
        <f t="shared" si="0"/>
        <v>48.577779722222225</v>
      </c>
      <c r="M18" s="34">
        <f t="shared" si="1"/>
        <v>-4.049417777777777</v>
      </c>
      <c r="N18" s="26"/>
      <c r="O18" s="26"/>
      <c r="P18" s="26"/>
      <c r="Q18" s="25">
        <f>Tableau!N23</f>
        <v>148.9</v>
      </c>
    </row>
    <row r="19" spans="1:17" ht="12.75">
      <c r="A19" s="13" t="s">
        <v>8</v>
      </c>
      <c r="B19" s="19">
        <f>Tableau!E24</f>
        <v>48</v>
      </c>
      <c r="C19" s="21">
        <f>Tableau!F24</f>
        <v>34</v>
      </c>
      <c r="D19" s="20">
        <f>Tableau!G24</f>
        <v>40.646</v>
      </c>
      <c r="E19" s="13" t="s">
        <v>361</v>
      </c>
      <c r="F19" s="15">
        <f>Tableau!I24</f>
        <v>4</v>
      </c>
      <c r="G19" s="15">
        <f>Tableau!J24</f>
        <v>3</v>
      </c>
      <c r="H19" s="16">
        <f>Tableau!K24</f>
        <v>43.035</v>
      </c>
      <c r="J19" s="25" t="str">
        <f>Tableau!C24</f>
        <v>RJ 837</v>
      </c>
      <c r="K19" s="25" t="str">
        <f>Tableau!B24</f>
        <v>Silo</v>
      </c>
      <c r="L19" s="34">
        <f t="shared" si="0"/>
        <v>48.577957222222224</v>
      </c>
      <c r="M19" s="34">
        <f t="shared" si="1"/>
        <v>-4.061954166666666</v>
      </c>
      <c r="N19" s="26"/>
      <c r="O19" s="26"/>
      <c r="P19" s="26"/>
      <c r="Q19" s="25">
        <f>Tableau!N24</f>
        <v>138.5</v>
      </c>
    </row>
    <row r="20" spans="1:17" ht="12.75">
      <c r="A20" s="13" t="s">
        <v>8</v>
      </c>
      <c r="B20" s="19">
        <f>Tableau!E25</f>
        <v>48</v>
      </c>
      <c r="C20" s="21">
        <f>Tableau!F25</f>
        <v>31</v>
      </c>
      <c r="D20" s="20">
        <f>Tableau!G25</f>
        <v>48.878</v>
      </c>
      <c r="E20" s="13" t="s">
        <v>361</v>
      </c>
      <c r="F20" s="15">
        <f>Tableau!I25</f>
        <v>4</v>
      </c>
      <c r="G20" s="15">
        <f>Tableau!J25</f>
        <v>3</v>
      </c>
      <c r="H20" s="16">
        <f>Tableau!K25</f>
        <v>15.545</v>
      </c>
      <c r="J20" s="25" t="str">
        <f>Tableau!C25</f>
        <v>HT 12</v>
      </c>
      <c r="K20" s="25" t="str">
        <f>Tableau!B25</f>
        <v>Ligne HT 12</v>
      </c>
      <c r="L20" s="34">
        <f t="shared" si="0"/>
        <v>48.53024388888889</v>
      </c>
      <c r="M20" s="34">
        <f t="shared" si="1"/>
        <v>-4.054318055555555</v>
      </c>
      <c r="N20" s="26"/>
      <c r="O20" s="26"/>
      <c r="P20" s="26"/>
      <c r="Q20" s="25">
        <f>Tableau!N25</f>
        <v>137</v>
      </c>
    </row>
    <row r="21" spans="1:17" ht="12.75">
      <c r="A21" s="13" t="s">
        <v>8</v>
      </c>
      <c r="B21" s="19">
        <f>Tableau!E26</f>
        <v>48</v>
      </c>
      <c r="C21" s="21">
        <f>Tableau!F26</f>
        <v>32</v>
      </c>
      <c r="D21" s="20">
        <f>Tableau!G26</f>
        <v>19.109</v>
      </c>
      <c r="E21" s="13" t="s">
        <v>361</v>
      </c>
      <c r="F21" s="15">
        <f>Tableau!I26</f>
        <v>4</v>
      </c>
      <c r="G21" s="15">
        <f>Tableau!J26</f>
        <v>3</v>
      </c>
      <c r="H21" s="16">
        <f>Tableau!K26</f>
        <v>19.086</v>
      </c>
      <c r="J21" s="25" t="str">
        <f>Tableau!C26</f>
        <v>RJ 960</v>
      </c>
      <c r="K21" s="25" t="str">
        <f>Tableau!B26</f>
        <v>SILO</v>
      </c>
      <c r="L21" s="34">
        <f t="shared" si="0"/>
        <v>48.538641388888884</v>
      </c>
      <c r="M21" s="34">
        <f t="shared" si="1"/>
        <v>-4.055301666666667</v>
      </c>
      <c r="N21" s="26"/>
      <c r="O21" s="26"/>
      <c r="P21" s="26"/>
      <c r="Q21" s="25">
        <f>Tableau!N26</f>
        <v>150.6</v>
      </c>
    </row>
    <row r="22" spans="1:17" ht="12.75">
      <c r="A22" s="13" t="s">
        <v>8</v>
      </c>
      <c r="B22" s="19">
        <f>Tableau!E27</f>
        <v>48</v>
      </c>
      <c r="C22" s="21">
        <f>Tableau!F27</f>
        <v>31</v>
      </c>
      <c r="D22" s="20">
        <f>Tableau!G27</f>
        <v>0.732</v>
      </c>
      <c r="E22" s="13" t="s">
        <v>361</v>
      </c>
      <c r="F22" s="15">
        <f>Tableau!I27</f>
        <v>4</v>
      </c>
      <c r="G22" s="15">
        <f>Tableau!J27</f>
        <v>3</v>
      </c>
      <c r="H22" s="16">
        <f>Tableau!K27</f>
        <v>8.262</v>
      </c>
      <c r="J22" s="25" t="str">
        <f>Tableau!C27</f>
        <v>RJ 961</v>
      </c>
      <c r="K22" s="25" t="str">
        <f>Tableau!B27</f>
        <v>PYLONE</v>
      </c>
      <c r="L22" s="34">
        <f t="shared" si="0"/>
        <v>48.51687</v>
      </c>
      <c r="M22" s="34">
        <f t="shared" si="1"/>
        <v>-4.052295</v>
      </c>
      <c r="N22" s="26"/>
      <c r="O22" s="26"/>
      <c r="P22" s="26"/>
      <c r="Q22" s="25">
        <f>Tableau!N27</f>
        <v>146.7</v>
      </c>
    </row>
    <row r="23" spans="1:17" ht="12.75">
      <c r="A23" s="13" t="s">
        <v>8</v>
      </c>
      <c r="B23" s="19">
        <f>Tableau!E28</f>
        <v>48</v>
      </c>
      <c r="C23" s="21">
        <f>Tableau!F28</f>
        <v>33</v>
      </c>
      <c r="D23" s="20">
        <f>Tableau!G28</f>
        <v>14.238</v>
      </c>
      <c r="E23" s="13" t="s">
        <v>361</v>
      </c>
      <c r="F23" s="15">
        <f>Tableau!I28</f>
        <v>4</v>
      </c>
      <c r="G23" s="15">
        <f>Tableau!J28</f>
        <v>5</v>
      </c>
      <c r="H23" s="16">
        <f>Tableau!K28</f>
        <v>6.601</v>
      </c>
      <c r="J23" s="25" t="str">
        <f>Tableau!C28</f>
        <v>RJ 959</v>
      </c>
      <c r="K23" s="25" t="str">
        <f>Tableau!B28</f>
        <v>CLOCHER</v>
      </c>
      <c r="L23" s="34">
        <f t="shared" si="0"/>
        <v>48.553954999999995</v>
      </c>
      <c r="M23" s="34">
        <f t="shared" si="1"/>
        <v>-4.0851669444444445</v>
      </c>
      <c r="N23" s="26"/>
      <c r="O23" s="26"/>
      <c r="P23" s="26"/>
      <c r="Q23" s="25">
        <f>Tableau!N28</f>
        <v>144.7</v>
      </c>
    </row>
    <row r="24" spans="1:17" ht="12.75">
      <c r="A24" s="13" t="s">
        <v>8</v>
      </c>
      <c r="B24" s="19">
        <f>Tableau!E29</f>
        <v>48</v>
      </c>
      <c r="C24" s="21">
        <f>Tableau!F29</f>
        <v>35</v>
      </c>
      <c r="D24" s="20">
        <f>Tableau!G29</f>
        <v>44.691</v>
      </c>
      <c r="E24" s="13" t="s">
        <v>361</v>
      </c>
      <c r="F24" s="15">
        <f>Tableau!I29</f>
        <v>4</v>
      </c>
      <c r="G24" s="15">
        <f>Tableau!J29</f>
        <v>6</v>
      </c>
      <c r="H24" s="16">
        <f>Tableau!K29</f>
        <v>46.433</v>
      </c>
      <c r="J24" s="25" t="str">
        <f>Tableau!C29</f>
        <v>RJ 839</v>
      </c>
      <c r="K24" s="25" t="str">
        <f>Tableau!B29</f>
        <v>Clocher</v>
      </c>
      <c r="L24" s="34">
        <f t="shared" si="0"/>
        <v>48.5957475</v>
      </c>
      <c r="M24" s="34">
        <f t="shared" si="1"/>
        <v>-4.112898055555555</v>
      </c>
      <c r="N24" s="26"/>
      <c r="O24" s="26"/>
      <c r="P24" s="26"/>
      <c r="Q24" s="25">
        <f>Tableau!N29</f>
        <v>113.7</v>
      </c>
    </row>
    <row r="25" spans="1:17" ht="12.75">
      <c r="A25" s="13" t="s">
        <v>8</v>
      </c>
      <c r="B25" s="19">
        <f>Tableau!E30</f>
        <v>48</v>
      </c>
      <c r="C25" s="21">
        <f>Tableau!F30</f>
        <v>36</v>
      </c>
      <c r="D25" s="20">
        <f>Tableau!G30</f>
        <v>3.091</v>
      </c>
      <c r="E25" s="13" t="s">
        <v>361</v>
      </c>
      <c r="F25" s="15">
        <f>Tableau!I30</f>
        <v>4</v>
      </c>
      <c r="G25" s="15">
        <f>Tableau!J30</f>
        <v>7</v>
      </c>
      <c r="H25" s="16">
        <f>Tableau!K30</f>
        <v>3.417</v>
      </c>
      <c r="J25" s="25" t="str">
        <f>Tableau!C30</f>
        <v>RJ 971</v>
      </c>
      <c r="K25" s="25" t="str">
        <f>Tableau!B30</f>
        <v>PYLONE</v>
      </c>
      <c r="L25" s="34">
        <f aca="true" t="shared" si="2" ref="L25:L86">IF((A25="N"),1,-1)*(B25+C25/60+D25/3600)</f>
        <v>48.600858611111114</v>
      </c>
      <c r="M25" s="34">
        <f aca="true" t="shared" si="3" ref="M25:M86">IF((E25="E"),1,-1)*(F25+G25/60+H25/3600)</f>
        <v>-4.117615833333333</v>
      </c>
      <c r="N25" s="26"/>
      <c r="O25" s="26"/>
      <c r="P25" s="26"/>
      <c r="Q25" s="25">
        <f>Tableau!N30</f>
        <v>141</v>
      </c>
    </row>
    <row r="26" spans="1:17" ht="12.75">
      <c r="A26" s="13" t="s">
        <v>8</v>
      </c>
      <c r="B26" s="19">
        <f>Tableau!E31</f>
        <v>48</v>
      </c>
      <c r="C26" s="21">
        <f>Tableau!F31</f>
        <v>36</v>
      </c>
      <c r="D26" s="20">
        <f>Tableau!G31</f>
        <v>19.284</v>
      </c>
      <c r="E26" s="13" t="s">
        <v>361</v>
      </c>
      <c r="F26" s="15">
        <f>Tableau!I31</f>
        <v>4</v>
      </c>
      <c r="G26" s="15">
        <f>Tableau!J31</f>
        <v>7</v>
      </c>
      <c r="H26" s="16">
        <f>Tableau!K31</f>
        <v>18.33</v>
      </c>
      <c r="J26" s="25" t="str">
        <f>Tableau!C31</f>
        <v>RJ 842</v>
      </c>
      <c r="K26" s="25" t="str">
        <f>Tableau!B31</f>
        <v>Château d'eau</v>
      </c>
      <c r="L26" s="34">
        <f t="shared" si="2"/>
        <v>48.605356666666665</v>
      </c>
      <c r="M26" s="34">
        <f t="shared" si="3"/>
        <v>-4.121758333333333</v>
      </c>
      <c r="N26" s="26"/>
      <c r="O26" s="26"/>
      <c r="P26" s="26"/>
      <c r="Q26" s="25">
        <f>Tableau!N31</f>
        <v>124.7</v>
      </c>
    </row>
    <row r="27" spans="1:17" ht="12.75">
      <c r="A27" s="13" t="s">
        <v>8</v>
      </c>
      <c r="B27" s="19">
        <f>Tableau!E32</f>
        <v>48</v>
      </c>
      <c r="C27" s="21">
        <f>Tableau!F32</f>
        <v>34</v>
      </c>
      <c r="D27" s="20">
        <f>Tableau!G32</f>
        <v>58.842</v>
      </c>
      <c r="E27" s="13" t="s">
        <v>361</v>
      </c>
      <c r="F27" s="15">
        <f>Tableau!I32</f>
        <v>4</v>
      </c>
      <c r="G27" s="15">
        <f>Tableau!J32</f>
        <v>7</v>
      </c>
      <c r="H27" s="16">
        <f>Tableau!K32</f>
        <v>44.639</v>
      </c>
      <c r="J27" s="25" t="str">
        <f>Tableau!C32</f>
        <v>RJ 970</v>
      </c>
      <c r="K27" s="25" t="str">
        <f>Tableau!B32</f>
        <v>PYLONE</v>
      </c>
      <c r="L27" s="34">
        <f t="shared" si="2"/>
        <v>48.58301166666667</v>
      </c>
      <c r="M27" s="34">
        <f t="shared" si="3"/>
        <v>-4.129066388888888</v>
      </c>
      <c r="N27" s="26"/>
      <c r="O27" s="26"/>
      <c r="P27" s="26"/>
      <c r="Q27" s="25">
        <f>Tableau!N32</f>
        <v>136.9</v>
      </c>
    </row>
    <row r="28" spans="1:17" ht="12.75">
      <c r="A28" s="13" t="s">
        <v>8</v>
      </c>
      <c r="B28" s="19">
        <f>Tableau!E33</f>
        <v>48</v>
      </c>
      <c r="C28" s="21">
        <f>Tableau!F33</f>
        <v>32</v>
      </c>
      <c r="D28" s="20">
        <f>Tableau!G33</f>
        <v>19.121</v>
      </c>
      <c r="E28" s="13" t="s">
        <v>361</v>
      </c>
      <c r="F28" s="15">
        <f>Tableau!I33</f>
        <v>4</v>
      </c>
      <c r="G28" s="15">
        <f>Tableau!J33</f>
        <v>6</v>
      </c>
      <c r="H28" s="16">
        <f>Tableau!K33</f>
        <v>47.912</v>
      </c>
      <c r="J28" s="25" t="str">
        <f>Tableau!C33</f>
        <v>RJ 880</v>
      </c>
      <c r="K28" s="25" t="str">
        <f>Tableau!B33</f>
        <v>Arbre</v>
      </c>
      <c r="L28" s="34">
        <f t="shared" si="2"/>
        <v>48.53864472222222</v>
      </c>
      <c r="M28" s="34">
        <f t="shared" si="3"/>
        <v>-4.113308888888889</v>
      </c>
      <c r="N28" s="26"/>
      <c r="O28" s="26"/>
      <c r="P28" s="26"/>
      <c r="Q28" s="25">
        <f>Tableau!N33</f>
        <v>134.5</v>
      </c>
    </row>
    <row r="29" spans="1:17" ht="12.75">
      <c r="A29" s="13" t="s">
        <v>8</v>
      </c>
      <c r="B29" s="19">
        <f>Tableau!E34</f>
        <v>48</v>
      </c>
      <c r="C29" s="21">
        <f>Tableau!F34</f>
        <v>32</v>
      </c>
      <c r="D29" s="20">
        <f>Tableau!G34</f>
        <v>12.652</v>
      </c>
      <c r="E29" s="13" t="s">
        <v>361</v>
      </c>
      <c r="F29" s="15">
        <f>Tableau!I34</f>
        <v>4</v>
      </c>
      <c r="G29" s="15">
        <f>Tableau!J34</f>
        <v>6</v>
      </c>
      <c r="H29" s="16">
        <f>Tableau!K34</f>
        <v>48.031</v>
      </c>
      <c r="J29" s="25" t="str">
        <f>Tableau!C34</f>
        <v>RJ 881</v>
      </c>
      <c r="K29" s="25" t="str">
        <f>Tableau!B34</f>
        <v>Arbre</v>
      </c>
      <c r="L29" s="34">
        <f t="shared" si="2"/>
        <v>48.53684777777777</v>
      </c>
      <c r="M29" s="34">
        <f t="shared" si="3"/>
        <v>-4.113341944444444</v>
      </c>
      <c r="N29" s="26"/>
      <c r="O29" s="26"/>
      <c r="P29" s="26"/>
      <c r="Q29" s="25">
        <f>Tableau!N34</f>
        <v>136.3</v>
      </c>
    </row>
    <row r="30" spans="1:17" ht="12.75">
      <c r="A30" s="13" t="s">
        <v>8</v>
      </c>
      <c r="B30" s="19">
        <f>Tableau!E35</f>
        <v>48</v>
      </c>
      <c r="C30" s="21">
        <f>Tableau!F35</f>
        <v>31</v>
      </c>
      <c r="D30" s="20">
        <f>Tableau!G35</f>
        <v>50.327</v>
      </c>
      <c r="E30" s="13" t="s">
        <v>361</v>
      </c>
      <c r="F30" s="15">
        <f>Tableau!I35</f>
        <v>4</v>
      </c>
      <c r="G30" s="15">
        <f>Tableau!J35</f>
        <v>6</v>
      </c>
      <c r="H30" s="16">
        <f>Tableau!K35</f>
        <v>59.042</v>
      </c>
      <c r="J30" s="25" t="str">
        <f>Tableau!C35</f>
        <v>RJ 952</v>
      </c>
      <c r="K30" s="25" t="str">
        <f>Tableau!B35</f>
        <v>CLOCHER</v>
      </c>
      <c r="L30" s="34">
        <f t="shared" si="2"/>
        <v>48.53064638888889</v>
      </c>
      <c r="M30" s="34">
        <f t="shared" si="3"/>
        <v>-4.116400555555555</v>
      </c>
      <c r="N30" s="26"/>
      <c r="O30" s="26"/>
      <c r="P30" s="26"/>
      <c r="Q30" s="25">
        <f>Tableau!N35</f>
        <v>162.9</v>
      </c>
    </row>
    <row r="31" spans="1:17" ht="12.75">
      <c r="A31" s="13" t="s">
        <v>8</v>
      </c>
      <c r="B31" s="19">
        <f>Tableau!E36</f>
        <v>48</v>
      </c>
      <c r="C31" s="21">
        <f>Tableau!F36</f>
        <v>32</v>
      </c>
      <c r="D31" s="20">
        <f>Tableau!G36</f>
        <v>27.661</v>
      </c>
      <c r="E31" s="13" t="s">
        <v>361</v>
      </c>
      <c r="F31" s="15">
        <f>Tableau!I36</f>
        <v>4</v>
      </c>
      <c r="G31" s="15">
        <f>Tableau!J36</f>
        <v>7</v>
      </c>
      <c r="H31" s="16">
        <f>Tableau!K36</f>
        <v>26.06</v>
      </c>
      <c r="J31" s="25" t="str">
        <f>Tableau!C36</f>
        <v>Maison-a</v>
      </c>
      <c r="K31" s="25" t="str">
        <f>Tableau!B36</f>
        <v>Maison</v>
      </c>
      <c r="L31" s="34">
        <f t="shared" si="2"/>
        <v>48.54101694444444</v>
      </c>
      <c r="M31" s="34">
        <f t="shared" si="3"/>
        <v>-4.123905555555555</v>
      </c>
      <c r="N31" s="26"/>
      <c r="O31" s="26"/>
      <c r="P31" s="26"/>
      <c r="Q31" s="25">
        <f>Tableau!N36</f>
        <v>130</v>
      </c>
    </row>
    <row r="32" spans="1:17" ht="12.75">
      <c r="A32" s="13" t="s">
        <v>8</v>
      </c>
      <c r="B32" s="19">
        <f>Tableau!E37</f>
        <v>48</v>
      </c>
      <c r="C32" s="21">
        <f>Tableau!F37</f>
        <v>32</v>
      </c>
      <c r="D32" s="20">
        <f>Tableau!G37</f>
        <v>27.898</v>
      </c>
      <c r="E32" s="13" t="s">
        <v>361</v>
      </c>
      <c r="F32" s="15">
        <f>Tableau!I37</f>
        <v>4</v>
      </c>
      <c r="G32" s="15">
        <f>Tableau!J37</f>
        <v>7</v>
      </c>
      <c r="H32" s="16">
        <f>Tableau!K37</f>
        <v>26.802</v>
      </c>
      <c r="J32" s="25" t="str">
        <f>Tableau!C37</f>
        <v>Maison-b</v>
      </c>
      <c r="K32" s="25" t="str">
        <f>Tableau!B37</f>
        <v>Maison</v>
      </c>
      <c r="L32" s="34">
        <f t="shared" si="2"/>
        <v>48.541082777777774</v>
      </c>
      <c r="M32" s="34">
        <f t="shared" si="3"/>
        <v>-4.124111666666666</v>
      </c>
      <c r="N32" s="26"/>
      <c r="O32" s="26"/>
      <c r="P32" s="26"/>
      <c r="Q32" s="25">
        <f>Tableau!N37</f>
        <v>130</v>
      </c>
    </row>
    <row r="33" spans="1:17" ht="12.75">
      <c r="A33" s="13" t="s">
        <v>8</v>
      </c>
      <c r="B33" s="19">
        <f>Tableau!E38</f>
        <v>48</v>
      </c>
      <c r="C33" s="21">
        <f>Tableau!F38</f>
        <v>31</v>
      </c>
      <c r="D33" s="20">
        <f>Tableau!G38</f>
        <v>54.35</v>
      </c>
      <c r="E33" s="13" t="s">
        <v>361</v>
      </c>
      <c r="F33" s="15">
        <f>Tableau!I38</f>
        <v>4</v>
      </c>
      <c r="G33" s="15">
        <f>Tableau!J38</f>
        <v>7</v>
      </c>
      <c r="H33" s="16">
        <f>Tableau!K38</f>
        <v>11.156</v>
      </c>
      <c r="J33" s="25" t="str">
        <f>Tableau!C38</f>
        <v>RJ 883</v>
      </c>
      <c r="K33" s="25" t="str">
        <f>Tableau!B38</f>
        <v>Arbre</v>
      </c>
      <c r="L33" s="34">
        <f t="shared" si="2"/>
        <v>48.53176388888889</v>
      </c>
      <c r="M33" s="34">
        <f t="shared" si="3"/>
        <v>-4.1197655555555555</v>
      </c>
      <c r="N33" s="26"/>
      <c r="O33" s="26"/>
      <c r="P33" s="26"/>
      <c r="Q33" s="25">
        <f>Tableau!N38</f>
        <v>140.6</v>
      </c>
    </row>
    <row r="34" spans="1:17" ht="12.75">
      <c r="A34" s="13" t="s">
        <v>8</v>
      </c>
      <c r="B34" s="19">
        <f>Tableau!E39</f>
        <v>48</v>
      </c>
      <c r="C34" s="21">
        <f>Tableau!F39</f>
        <v>32</v>
      </c>
      <c r="D34" s="20">
        <f>Tableau!G39</f>
        <v>14.782</v>
      </c>
      <c r="E34" s="13" t="s">
        <v>361</v>
      </c>
      <c r="F34" s="15">
        <f>Tableau!I39</f>
        <v>4</v>
      </c>
      <c r="G34" s="15">
        <f>Tableau!J39</f>
        <v>7</v>
      </c>
      <c r="H34" s="16">
        <f>Tableau!K39</f>
        <v>23.913</v>
      </c>
      <c r="J34" s="25" t="str">
        <f>Tableau!C39</f>
        <v>RJ 877</v>
      </c>
      <c r="K34" s="25" t="str">
        <f>Tableau!B39</f>
        <v>Arbre</v>
      </c>
      <c r="L34" s="34">
        <f t="shared" si="2"/>
        <v>48.537439444444445</v>
      </c>
      <c r="M34" s="34">
        <f t="shared" si="3"/>
        <v>-4.123309166666666</v>
      </c>
      <c r="N34" s="26"/>
      <c r="O34" s="26"/>
      <c r="P34" s="26"/>
      <c r="Q34" s="25">
        <f>Tableau!N39</f>
        <v>124.4</v>
      </c>
    </row>
    <row r="35" spans="1:17" ht="12.75">
      <c r="A35" s="13" t="s">
        <v>8</v>
      </c>
      <c r="B35" s="19">
        <f>Tableau!E40</f>
        <v>48</v>
      </c>
      <c r="C35" s="21">
        <f>Tableau!F40</f>
        <v>32</v>
      </c>
      <c r="D35" s="20">
        <f>Tableau!G40</f>
        <v>16.27</v>
      </c>
      <c r="E35" s="13" t="s">
        <v>361</v>
      </c>
      <c r="F35" s="15">
        <f>Tableau!I40</f>
        <v>4</v>
      </c>
      <c r="G35" s="15">
        <f>Tableau!J40</f>
        <v>7</v>
      </c>
      <c r="H35" s="16">
        <f>Tableau!K40</f>
        <v>25.244</v>
      </c>
      <c r="J35" s="25" t="str">
        <f>Tableau!C40</f>
        <v>RJ 876</v>
      </c>
      <c r="K35" s="25" t="str">
        <f>Tableau!B40</f>
        <v>Arbre</v>
      </c>
      <c r="L35" s="34">
        <f t="shared" si="2"/>
        <v>48.53785277777778</v>
      </c>
      <c r="M35" s="34">
        <f t="shared" si="3"/>
        <v>-4.123678888888889</v>
      </c>
      <c r="N35" s="26"/>
      <c r="O35" s="26"/>
      <c r="P35" s="26"/>
      <c r="Q35" s="25">
        <f>Tableau!N40</f>
        <v>121.3</v>
      </c>
    </row>
    <row r="36" spans="1:17" ht="12.75">
      <c r="A36" s="13" t="s">
        <v>8</v>
      </c>
      <c r="B36" s="19">
        <f>Tableau!E41</f>
        <v>48</v>
      </c>
      <c r="C36" s="21">
        <f>Tableau!F41</f>
        <v>34</v>
      </c>
      <c r="D36" s="20">
        <f>Tableau!G41</f>
        <v>50.747</v>
      </c>
      <c r="E36" s="13" t="s">
        <v>361</v>
      </c>
      <c r="F36" s="15">
        <f>Tableau!I41</f>
        <v>4</v>
      </c>
      <c r="G36" s="15">
        <f>Tableau!J41</f>
        <v>8</v>
      </c>
      <c r="H36" s="16">
        <f>Tableau!K41</f>
        <v>51.223</v>
      </c>
      <c r="J36" s="25" t="str">
        <f>Tableau!C41</f>
        <v>RJ 843</v>
      </c>
      <c r="K36" s="25" t="str">
        <f>Tableau!B41</f>
        <v>Château</v>
      </c>
      <c r="L36" s="34">
        <f t="shared" si="2"/>
        <v>48.58076305555556</v>
      </c>
      <c r="M36" s="34">
        <f t="shared" si="3"/>
        <v>-4.147561944444445</v>
      </c>
      <c r="N36" s="26"/>
      <c r="O36" s="26"/>
      <c r="P36" s="26"/>
      <c r="Q36" s="25">
        <f>Tableau!N41</f>
        <v>123.8</v>
      </c>
    </row>
    <row r="37" spans="1:17" ht="12.75">
      <c r="A37" s="13" t="s">
        <v>8</v>
      </c>
      <c r="B37" s="19">
        <f>Tableau!E42</f>
        <v>48</v>
      </c>
      <c r="C37" s="21">
        <f>Tableau!F42</f>
        <v>32</v>
      </c>
      <c r="D37" s="20">
        <f>Tableau!G42</f>
        <v>49.629</v>
      </c>
      <c r="E37" s="13" t="s">
        <v>361</v>
      </c>
      <c r="F37" s="15">
        <f>Tableau!I42</f>
        <v>4</v>
      </c>
      <c r="G37" s="15">
        <f>Tableau!J42</f>
        <v>7</v>
      </c>
      <c r="H37" s="16">
        <f>Tableau!K42</f>
        <v>57.025</v>
      </c>
      <c r="J37" s="25" t="str">
        <f>Tableau!C42</f>
        <v>RJ 976</v>
      </c>
      <c r="K37" s="25" t="str">
        <f>Tableau!B42</f>
        <v>SILO</v>
      </c>
      <c r="L37" s="34">
        <f t="shared" si="2"/>
        <v>48.54711916666666</v>
      </c>
      <c r="M37" s="34">
        <f t="shared" si="3"/>
        <v>-4.132506944444444</v>
      </c>
      <c r="N37" s="26"/>
      <c r="O37" s="26"/>
      <c r="P37" s="26"/>
      <c r="Q37" s="25">
        <f>Tableau!N42</f>
        <v>130.1</v>
      </c>
    </row>
    <row r="38" spans="1:17" ht="12.75">
      <c r="A38" s="13" t="s">
        <v>8</v>
      </c>
      <c r="B38" s="19">
        <f>Tableau!E43</f>
        <v>48</v>
      </c>
      <c r="C38" s="21">
        <f>Tableau!F43</f>
        <v>32</v>
      </c>
      <c r="D38" s="20">
        <f>Tableau!G43</f>
        <v>5.965</v>
      </c>
      <c r="E38" s="13" t="s">
        <v>361</v>
      </c>
      <c r="F38" s="15">
        <f>Tableau!I43</f>
        <v>4</v>
      </c>
      <c r="G38" s="15">
        <f>Tableau!J43</f>
        <v>7</v>
      </c>
      <c r="H38" s="16">
        <f>Tableau!K43</f>
        <v>46.634</v>
      </c>
      <c r="J38" s="25" t="str">
        <f>Tableau!C43</f>
        <v>RJ 878</v>
      </c>
      <c r="K38" s="25" t="str">
        <f>Tableau!B43</f>
        <v>Arbre</v>
      </c>
      <c r="L38" s="34">
        <f t="shared" si="2"/>
        <v>48.53499027777777</v>
      </c>
      <c r="M38" s="34">
        <f t="shared" si="3"/>
        <v>-4.129620555555555</v>
      </c>
      <c r="N38" s="26"/>
      <c r="O38" s="26"/>
      <c r="P38" s="26"/>
      <c r="Q38" s="25">
        <f>Tableau!N43</f>
        <v>102.7</v>
      </c>
    </row>
    <row r="39" spans="1:17" ht="12.75">
      <c r="A39" s="13" t="s">
        <v>8</v>
      </c>
      <c r="B39" s="19">
        <f>Tableau!E44</f>
        <v>48</v>
      </c>
      <c r="C39" s="21">
        <f>Tableau!F44</f>
        <v>32</v>
      </c>
      <c r="D39" s="20">
        <f>Tableau!G44</f>
        <v>7.391</v>
      </c>
      <c r="E39" s="13" t="s">
        <v>361</v>
      </c>
      <c r="F39" s="15">
        <f>Tableau!I44</f>
        <v>4</v>
      </c>
      <c r="G39" s="15">
        <f>Tableau!J44</f>
        <v>7</v>
      </c>
      <c r="H39" s="16">
        <f>Tableau!K44</f>
        <v>47.271</v>
      </c>
      <c r="J39" s="25" t="str">
        <f>Tableau!C44</f>
        <v>RJ 879</v>
      </c>
      <c r="K39" s="25" t="str">
        <f>Tableau!B44</f>
        <v>Arbre</v>
      </c>
      <c r="L39" s="34">
        <f t="shared" si="2"/>
        <v>48.53538638888889</v>
      </c>
      <c r="M39" s="34">
        <f t="shared" si="3"/>
        <v>-4.1297975</v>
      </c>
      <c r="N39" s="26"/>
      <c r="O39" s="26"/>
      <c r="P39" s="26"/>
      <c r="Q39" s="25">
        <f>Tableau!N44</f>
        <v>101.6</v>
      </c>
    </row>
    <row r="40" spans="1:17" ht="12.75">
      <c r="A40" s="13" t="s">
        <v>8</v>
      </c>
      <c r="B40" s="19">
        <f>Tableau!E45</f>
        <v>48</v>
      </c>
      <c r="C40" s="21">
        <f>Tableau!F45</f>
        <v>32</v>
      </c>
      <c r="D40" s="20">
        <f>Tableau!G45</f>
        <v>7.433</v>
      </c>
      <c r="E40" s="13" t="s">
        <v>361</v>
      </c>
      <c r="F40" s="15">
        <f>Tableau!I45</f>
        <v>4</v>
      </c>
      <c r="G40" s="15">
        <f>Tableau!J45</f>
        <v>8</v>
      </c>
      <c r="H40" s="16">
        <f>Tableau!K45</f>
        <v>1.295</v>
      </c>
      <c r="J40" s="25" t="str">
        <f>Tableau!C45</f>
        <v>RJ 928</v>
      </c>
      <c r="K40" s="25" t="str">
        <f>Tableau!B45</f>
        <v>MAT MTO 26</v>
      </c>
      <c r="L40" s="34">
        <f t="shared" si="2"/>
        <v>48.535398055555554</v>
      </c>
      <c r="M40" s="34">
        <f t="shared" si="3"/>
        <v>-4.133693055555556</v>
      </c>
      <c r="N40" s="26"/>
      <c r="O40" s="26"/>
      <c r="P40" s="26"/>
      <c r="Q40" s="25">
        <f>Tableau!N45</f>
        <v>109.9</v>
      </c>
    </row>
    <row r="41" spans="1:17" ht="12.75">
      <c r="A41" s="13" t="s">
        <v>8</v>
      </c>
      <c r="B41" s="19">
        <f>Tableau!E46</f>
        <v>48</v>
      </c>
      <c r="C41" s="21">
        <f>Tableau!F46</f>
        <v>32</v>
      </c>
      <c r="D41" s="20">
        <f>Tableau!G46</f>
        <v>2.23</v>
      </c>
      <c r="E41" s="13" t="s">
        <v>361</v>
      </c>
      <c r="F41" s="15">
        <f>Tableau!I46</f>
        <v>4</v>
      </c>
      <c r="G41" s="15">
        <f>Tableau!J46</f>
        <v>7</v>
      </c>
      <c r="H41" s="16">
        <f>Tableau!K46</f>
        <v>59.1652</v>
      </c>
      <c r="J41" s="25" t="str">
        <f>Tableau!C46</f>
        <v>RJ 106</v>
      </c>
      <c r="K41" s="25" t="str">
        <f>Tableau!B46</f>
        <v>EXTREMITE 08 (PA)</v>
      </c>
      <c r="L41" s="34">
        <f t="shared" si="2"/>
        <v>48.53395277777778</v>
      </c>
      <c r="M41" s="34">
        <f t="shared" si="3"/>
        <v>-4.133101444444444</v>
      </c>
      <c r="N41" s="26"/>
      <c r="O41" s="26"/>
      <c r="P41" s="26"/>
      <c r="Q41" s="25">
        <f>Tableau!N46</f>
        <v>102.36</v>
      </c>
    </row>
    <row r="42" spans="1:17" ht="12.75">
      <c r="A42" s="13" t="s">
        <v>8</v>
      </c>
      <c r="B42" s="19">
        <f>Tableau!E47</f>
        <v>48</v>
      </c>
      <c r="C42" s="21">
        <f>Tableau!F47</f>
        <v>32</v>
      </c>
      <c r="D42" s="20">
        <f>Tableau!G47</f>
        <v>1.3974</v>
      </c>
      <c r="E42" s="13" t="s">
        <v>361</v>
      </c>
      <c r="F42" s="15">
        <f>Tableau!I47</f>
        <v>4</v>
      </c>
      <c r="G42" s="15">
        <f>Tableau!J47</f>
        <v>8</v>
      </c>
      <c r="H42" s="16">
        <f>Tableau!K47</f>
        <v>3.3484</v>
      </c>
      <c r="J42" s="25" t="str">
        <f>Tableau!C47</f>
        <v>RJ 100</v>
      </c>
      <c r="K42" s="25" t="str">
        <f>Tableau!B47</f>
        <v>SEUIL 26</v>
      </c>
      <c r="L42" s="34">
        <f t="shared" si="2"/>
        <v>48.5337215</v>
      </c>
      <c r="M42" s="34">
        <f t="shared" si="3"/>
        <v>-4.134263444444445</v>
      </c>
      <c r="N42" s="26"/>
      <c r="O42" s="26"/>
      <c r="P42" s="26"/>
      <c r="Q42" s="25">
        <f>Tableau!N47</f>
        <v>102.45</v>
      </c>
    </row>
    <row r="43" spans="1:17" ht="12.75">
      <c r="A43" s="13" t="s">
        <v>8</v>
      </c>
      <c r="B43" s="19">
        <f>Tableau!E48</f>
        <v>48</v>
      </c>
      <c r="C43" s="21">
        <f>Tableau!F48</f>
        <v>31</v>
      </c>
      <c r="D43" s="20">
        <f>Tableau!G48</f>
        <v>59.215</v>
      </c>
      <c r="E43" s="13" t="s">
        <v>361</v>
      </c>
      <c r="F43" s="15">
        <f>Tableau!I48</f>
        <v>4</v>
      </c>
      <c r="G43" s="15">
        <f>Tableau!J48</f>
        <v>8</v>
      </c>
      <c r="H43" s="16">
        <f>Tableau!K48</f>
        <v>9.575</v>
      </c>
      <c r="J43" s="25" t="str">
        <f>Tableau!C48</f>
        <v>RJ 815</v>
      </c>
      <c r="K43" s="25" t="str">
        <f>Tableau!B48</f>
        <v>Boîtier électrique</v>
      </c>
      <c r="L43" s="34">
        <f t="shared" si="2"/>
        <v>48.533115277777775</v>
      </c>
      <c r="M43" s="34">
        <f t="shared" si="3"/>
        <v>-4.135993055555556</v>
      </c>
      <c r="N43" s="26"/>
      <c r="O43" s="26"/>
      <c r="P43" s="26"/>
      <c r="Q43" s="25">
        <f>Tableau!N48</f>
        <v>104</v>
      </c>
    </row>
    <row r="44" spans="1:17" ht="12.75">
      <c r="A44" s="13" t="s">
        <v>8</v>
      </c>
      <c r="B44" s="19">
        <f>Tableau!E49</f>
        <v>48</v>
      </c>
      <c r="C44" s="21">
        <f>Tableau!F49</f>
        <v>31</v>
      </c>
      <c r="D44" s="20">
        <f>Tableau!G49</f>
        <v>59.224</v>
      </c>
      <c r="E44" s="13" t="s">
        <v>361</v>
      </c>
      <c r="F44" s="15">
        <f>Tableau!I49</f>
        <v>4</v>
      </c>
      <c r="G44" s="15">
        <f>Tableau!J49</f>
        <v>8</v>
      </c>
      <c r="H44" s="16">
        <f>Tableau!K49</f>
        <v>9.584</v>
      </c>
      <c r="J44" s="25" t="str">
        <f>Tableau!C49</f>
        <v>RJ 901</v>
      </c>
      <c r="K44" s="25" t="str">
        <f>Tableau!B49</f>
        <v>GROUPE ELECTROGENE 26</v>
      </c>
      <c r="L44" s="34">
        <f t="shared" si="2"/>
        <v>48.533117777777775</v>
      </c>
      <c r="M44" s="34">
        <f t="shared" si="3"/>
        <v>-4.135995555555556</v>
      </c>
      <c r="N44" s="26"/>
      <c r="O44" s="26"/>
      <c r="P44" s="26"/>
      <c r="Q44" s="25">
        <f>Tableau!N49</f>
        <v>102.1</v>
      </c>
    </row>
    <row r="45" spans="1:17" ht="12.75">
      <c r="A45" s="13" t="s">
        <v>8</v>
      </c>
      <c r="B45" s="19">
        <f>Tableau!E50</f>
        <v>48</v>
      </c>
      <c r="C45" s="21">
        <f>Tableau!F50</f>
        <v>32</v>
      </c>
      <c r="D45" s="20">
        <f>Tableau!G50</f>
        <v>2.507</v>
      </c>
      <c r="E45" s="13" t="s">
        <v>361</v>
      </c>
      <c r="F45" s="15">
        <f>Tableau!I50</f>
        <v>4</v>
      </c>
      <c r="G45" s="15">
        <f>Tableau!J50</f>
        <v>8</v>
      </c>
      <c r="H45" s="16">
        <f>Tableau!K50</f>
        <v>11.425</v>
      </c>
      <c r="J45" s="25" t="str">
        <f>Tableau!C50</f>
        <v>RJ 817</v>
      </c>
      <c r="K45" s="25" t="str">
        <f>Tableau!B50</f>
        <v>Effaroucheur</v>
      </c>
      <c r="L45" s="34">
        <f t="shared" si="2"/>
        <v>48.53402972222222</v>
      </c>
      <c r="M45" s="34">
        <f t="shared" si="3"/>
        <v>-4.136506944444445</v>
      </c>
      <c r="N45" s="26"/>
      <c r="O45" s="26"/>
      <c r="P45" s="26"/>
      <c r="Q45" s="25">
        <f>Tableau!N50</f>
        <v>104.4</v>
      </c>
    </row>
    <row r="46" spans="1:17" ht="12.75">
      <c r="A46" s="13" t="s">
        <v>8</v>
      </c>
      <c r="B46" s="19">
        <f>Tableau!E51</f>
        <v>48</v>
      </c>
      <c r="C46" s="21">
        <f>Tableau!F51</f>
        <v>31</v>
      </c>
      <c r="D46" s="20">
        <f>Tableau!G51</f>
        <v>56.887</v>
      </c>
      <c r="E46" s="13" t="s">
        <v>361</v>
      </c>
      <c r="F46" s="15">
        <f>Tableau!I51</f>
        <v>4</v>
      </c>
      <c r="G46" s="15">
        <f>Tableau!J51</f>
        <v>8</v>
      </c>
      <c r="H46" s="16">
        <f>Tableau!K51</f>
        <v>9.522</v>
      </c>
      <c r="J46" s="25" t="str">
        <f>Tableau!C51</f>
        <v>RJ 902</v>
      </c>
      <c r="K46" s="25" t="str">
        <f>Tableau!B51</f>
        <v>Manche à air 26</v>
      </c>
      <c r="L46" s="34">
        <f t="shared" si="2"/>
        <v>48.53246861111111</v>
      </c>
      <c r="M46" s="34">
        <f t="shared" si="3"/>
        <v>-4.135978333333334</v>
      </c>
      <c r="N46" s="26"/>
      <c r="O46" s="26"/>
      <c r="P46" s="26"/>
      <c r="Q46" s="25">
        <f>Tableau!N51</f>
        <v>110.9</v>
      </c>
    </row>
    <row r="47" spans="1:17" ht="12.75">
      <c r="A47" s="13" t="s">
        <v>8</v>
      </c>
      <c r="B47" s="19">
        <f>Tableau!E52</f>
        <v>48</v>
      </c>
      <c r="C47" s="21">
        <f>Tableau!F52</f>
        <v>31</v>
      </c>
      <c r="D47" s="20">
        <f>Tableau!G52</f>
        <v>58.805</v>
      </c>
      <c r="E47" s="13" t="s">
        <v>361</v>
      </c>
      <c r="F47" s="15">
        <f>Tableau!I52</f>
        <v>4</v>
      </c>
      <c r="G47" s="15">
        <f>Tableau!J52</f>
        <v>8</v>
      </c>
      <c r="H47" s="16">
        <f>Tableau!K52</f>
        <v>10.959</v>
      </c>
      <c r="J47" s="25" t="str">
        <f>Tableau!C52</f>
        <v>RJ 900-2</v>
      </c>
      <c r="K47" s="25" t="str">
        <f>Tableau!B52</f>
        <v>MIROIR APPONTAGE 26</v>
      </c>
      <c r="L47" s="34">
        <f t="shared" si="2"/>
        <v>48.53300138888889</v>
      </c>
      <c r="M47" s="34">
        <f t="shared" si="3"/>
        <v>-4.1363775</v>
      </c>
      <c r="N47" s="26"/>
      <c r="O47" s="26"/>
      <c r="P47" s="26"/>
      <c r="Q47" s="25">
        <f>Tableau!N52</f>
        <v>105</v>
      </c>
    </row>
    <row r="48" spans="1:17" ht="12.75">
      <c r="A48" s="13" t="s">
        <v>8</v>
      </c>
      <c r="B48" s="19">
        <f>Tableau!E53</f>
        <v>48</v>
      </c>
      <c r="C48" s="21">
        <f>Tableau!F53</f>
        <v>31</v>
      </c>
      <c r="D48" s="20">
        <f>Tableau!G53</f>
        <v>59.034</v>
      </c>
      <c r="E48" s="13" t="s">
        <v>361</v>
      </c>
      <c r="F48" s="15">
        <f>Tableau!I53</f>
        <v>4</v>
      </c>
      <c r="G48" s="15">
        <f>Tableau!J53</f>
        <v>8</v>
      </c>
      <c r="H48" s="16">
        <f>Tableau!K53</f>
        <v>11.066</v>
      </c>
      <c r="J48" s="25" t="str">
        <f>Tableau!C53</f>
        <v>RJ 900-1</v>
      </c>
      <c r="K48" s="25" t="str">
        <f>Tableau!B53</f>
        <v>MIROIR APPONTAGE 26</v>
      </c>
      <c r="L48" s="34">
        <f t="shared" si="2"/>
        <v>48.533065</v>
      </c>
      <c r="M48" s="34">
        <f t="shared" si="3"/>
        <v>-4.136407222222223</v>
      </c>
      <c r="N48" s="26"/>
      <c r="O48" s="26"/>
      <c r="P48" s="26"/>
      <c r="Q48" s="25">
        <f>Tableau!N53</f>
        <v>105</v>
      </c>
    </row>
    <row r="49" spans="1:17" ht="12.75">
      <c r="A49" s="13" t="s">
        <v>8</v>
      </c>
      <c r="B49" s="19">
        <f>Tableau!E54</f>
        <v>48</v>
      </c>
      <c r="C49" s="21">
        <f>Tableau!F54</f>
        <v>31</v>
      </c>
      <c r="D49" s="20">
        <f>Tableau!G54</f>
        <v>46.457</v>
      </c>
      <c r="E49" s="13" t="s">
        <v>361</v>
      </c>
      <c r="F49" s="15">
        <f>Tableau!I54</f>
        <v>4</v>
      </c>
      <c r="G49" s="15">
        <f>Tableau!J54</f>
        <v>8</v>
      </c>
      <c r="H49" s="16">
        <f>Tableau!K54</f>
        <v>7.011</v>
      </c>
      <c r="J49" s="25" t="str">
        <f>Tableau!C54</f>
        <v>RJ 945</v>
      </c>
      <c r="K49" s="25" t="str">
        <f>Tableau!B54</f>
        <v>LEVEE de TERRE</v>
      </c>
      <c r="L49" s="34">
        <f t="shared" si="2"/>
        <v>48.52957138888889</v>
      </c>
      <c r="M49" s="34">
        <f t="shared" si="3"/>
        <v>-4.135280833333334</v>
      </c>
      <c r="N49" s="26"/>
      <c r="O49" s="26"/>
      <c r="P49" s="26"/>
      <c r="Q49" s="25">
        <f>Tableau!N54</f>
        <v>113.6</v>
      </c>
    </row>
    <row r="50" spans="1:17" ht="12.75">
      <c r="A50" s="13" t="s">
        <v>8</v>
      </c>
      <c r="B50" s="19">
        <f>Tableau!E55</f>
        <v>48</v>
      </c>
      <c r="C50" s="21">
        <f>Tableau!F55</f>
        <v>32</v>
      </c>
      <c r="D50" s="20">
        <f>Tableau!G55</f>
        <v>0.909</v>
      </c>
      <c r="E50" s="13" t="s">
        <v>361</v>
      </c>
      <c r="F50" s="15">
        <f>Tableau!I55</f>
        <v>4</v>
      </c>
      <c r="G50" s="15">
        <f>Tableau!J55</f>
        <v>8</v>
      </c>
      <c r="H50" s="16">
        <f>Tableau!K55</f>
        <v>15.321</v>
      </c>
      <c r="J50" s="25" t="str">
        <f>Tableau!C55</f>
        <v>RJ 905-2</v>
      </c>
      <c r="K50" s="25" t="str">
        <f>Tableau!B55</f>
        <v>Abri frein 26 NE</v>
      </c>
      <c r="L50" s="34">
        <f t="shared" si="2"/>
        <v>48.53358583333333</v>
      </c>
      <c r="M50" s="34">
        <f t="shared" si="3"/>
        <v>-4.137589166666667</v>
      </c>
      <c r="N50" s="26"/>
      <c r="O50" s="26"/>
      <c r="P50" s="26"/>
      <c r="Q50" s="25">
        <f>Tableau!N55</f>
        <v>103.9</v>
      </c>
    </row>
    <row r="51" spans="1:17" ht="12.75">
      <c r="A51" s="13" t="s">
        <v>8</v>
      </c>
      <c r="B51" s="19">
        <f>Tableau!E56</f>
        <v>48</v>
      </c>
      <c r="C51" s="21">
        <f>Tableau!F56</f>
        <v>32</v>
      </c>
      <c r="D51" s="20">
        <f>Tableau!G56</f>
        <v>1.69</v>
      </c>
      <c r="E51" s="13" t="s">
        <v>361</v>
      </c>
      <c r="F51" s="15">
        <f>Tableau!I56</f>
        <v>4</v>
      </c>
      <c r="G51" s="15">
        <f>Tableau!J56</f>
        <v>8</v>
      </c>
      <c r="H51" s="16">
        <f>Tableau!K56</f>
        <v>15.401</v>
      </c>
      <c r="J51" s="25" t="str">
        <f>Tableau!C56</f>
        <v>RJ 905-1</v>
      </c>
      <c r="K51" s="25" t="str">
        <f>Tableau!B56</f>
        <v>Abri frein 26 NE</v>
      </c>
      <c r="L51" s="34">
        <f t="shared" si="2"/>
        <v>48.53380277777777</v>
      </c>
      <c r="M51" s="34">
        <f t="shared" si="3"/>
        <v>-4.13761138888889</v>
      </c>
      <c r="N51" s="26"/>
      <c r="O51" s="26"/>
      <c r="P51" s="26"/>
      <c r="Q51" s="25">
        <f>Tableau!N56</f>
        <v>103.9</v>
      </c>
    </row>
    <row r="52" spans="1:17" ht="12.75">
      <c r="A52" s="13" t="s">
        <v>8</v>
      </c>
      <c r="B52" s="19">
        <f>Tableau!E57</f>
        <v>48</v>
      </c>
      <c r="C52" s="21">
        <f>Tableau!F57</f>
        <v>31</v>
      </c>
      <c r="D52" s="20">
        <f>Tableau!G57</f>
        <v>57.387</v>
      </c>
      <c r="E52" s="13" t="s">
        <v>361</v>
      </c>
      <c r="F52" s="15">
        <f>Tableau!I57</f>
        <v>4</v>
      </c>
      <c r="G52" s="15">
        <f>Tableau!J57</f>
        <v>8</v>
      </c>
      <c r="H52" s="16">
        <f>Tableau!K57</f>
        <v>13.765</v>
      </c>
      <c r="J52" s="25" t="str">
        <f>Tableau!C57</f>
        <v>RJ 903-2</v>
      </c>
      <c r="K52" s="25" t="str">
        <f>Tableau!B57</f>
        <v>Abri frein 26 SE</v>
      </c>
      <c r="L52" s="34">
        <f t="shared" si="2"/>
        <v>48.5326075</v>
      </c>
      <c r="M52" s="34">
        <f t="shared" si="3"/>
        <v>-4.1371569444444445</v>
      </c>
      <c r="N52" s="26"/>
      <c r="O52" s="26"/>
      <c r="P52" s="26"/>
      <c r="Q52" s="25">
        <f>Tableau!N57</f>
        <v>105.1</v>
      </c>
    </row>
    <row r="53" spans="1:17" ht="12.75">
      <c r="A53" s="13" t="s">
        <v>8</v>
      </c>
      <c r="B53" s="19">
        <f>Tableau!E58</f>
        <v>48</v>
      </c>
      <c r="C53" s="21">
        <f>Tableau!F58</f>
        <v>31</v>
      </c>
      <c r="D53" s="20">
        <f>Tableau!G58</f>
        <v>57.537</v>
      </c>
      <c r="E53" s="13" t="s">
        <v>361</v>
      </c>
      <c r="F53" s="15">
        <f>Tableau!I58</f>
        <v>4</v>
      </c>
      <c r="G53" s="15">
        <f>Tableau!J58</f>
        <v>8</v>
      </c>
      <c r="H53" s="16">
        <f>Tableau!K58</f>
        <v>13.844</v>
      </c>
      <c r="J53" s="25" t="str">
        <f>Tableau!C58</f>
        <v>RJ 903-1</v>
      </c>
      <c r="K53" s="25" t="str">
        <f>Tableau!B58</f>
        <v>Abri frein 26 SE</v>
      </c>
      <c r="L53" s="34">
        <f t="shared" si="2"/>
        <v>48.532649166666666</v>
      </c>
      <c r="M53" s="34">
        <f t="shared" si="3"/>
        <v>-4.137178888888889</v>
      </c>
      <c r="N53" s="26"/>
      <c r="O53" s="26"/>
      <c r="P53" s="26"/>
      <c r="Q53" s="25">
        <f>Tableau!N58</f>
        <v>105.1</v>
      </c>
    </row>
    <row r="54" spans="1:17" ht="12.75">
      <c r="A54" s="13" t="s">
        <v>8</v>
      </c>
      <c r="B54" s="19">
        <f>Tableau!E59</f>
        <v>48</v>
      </c>
      <c r="C54" s="21">
        <f>Tableau!F59</f>
        <v>32</v>
      </c>
      <c r="D54" s="20">
        <f>Tableau!G59</f>
        <v>0.623</v>
      </c>
      <c r="E54" s="13" t="s">
        <v>361</v>
      </c>
      <c r="F54" s="15">
        <f>Tableau!I59</f>
        <v>4</v>
      </c>
      <c r="G54" s="15">
        <f>Tableau!J59</f>
        <v>8</v>
      </c>
      <c r="H54" s="16">
        <f>Tableau!K59</f>
        <v>17.645</v>
      </c>
      <c r="J54" s="25" t="str">
        <f>Tableau!C59</f>
        <v>RJ 906-1</v>
      </c>
      <c r="K54" s="25" t="str">
        <f>Tableau!B59</f>
        <v>Abri frein 26 NO</v>
      </c>
      <c r="L54" s="34">
        <f t="shared" si="2"/>
        <v>48.53350638888889</v>
      </c>
      <c r="M54" s="34">
        <f t="shared" si="3"/>
        <v>-4.138234722222222</v>
      </c>
      <c r="N54" s="26"/>
      <c r="O54" s="26"/>
      <c r="P54" s="26"/>
      <c r="Q54" s="25">
        <f>Tableau!N59</f>
        <v>104.2</v>
      </c>
    </row>
    <row r="55" spans="1:17" ht="12.75">
      <c r="A55" s="13" t="s">
        <v>8</v>
      </c>
      <c r="B55" s="19">
        <f>Tableau!E60</f>
        <v>48</v>
      </c>
      <c r="C55" s="21">
        <f>Tableau!F60</f>
        <v>32</v>
      </c>
      <c r="D55" s="20">
        <f>Tableau!G60</f>
        <v>0.462</v>
      </c>
      <c r="E55" s="13" t="s">
        <v>361</v>
      </c>
      <c r="F55" s="15">
        <f>Tableau!I60</f>
        <v>4</v>
      </c>
      <c r="G55" s="15">
        <f>Tableau!J60</f>
        <v>8</v>
      </c>
      <c r="H55" s="16">
        <f>Tableau!K60</f>
        <v>17.574</v>
      </c>
      <c r="J55" s="25" t="str">
        <f>Tableau!C60</f>
        <v>RJ 906-2</v>
      </c>
      <c r="K55" s="25" t="str">
        <f>Tableau!B60</f>
        <v>Abri frein 26 NO</v>
      </c>
      <c r="L55" s="34">
        <f t="shared" si="2"/>
        <v>48.53346166666667</v>
      </c>
      <c r="M55" s="34">
        <f t="shared" si="3"/>
        <v>-4.138215000000001</v>
      </c>
      <c r="N55" s="26"/>
      <c r="O55" s="26"/>
      <c r="P55" s="26"/>
      <c r="Q55" s="25">
        <f>Tableau!N60</f>
        <v>104.2</v>
      </c>
    </row>
    <row r="56" spans="1:17" ht="12.75">
      <c r="A56" s="13" t="s">
        <v>8</v>
      </c>
      <c r="B56" s="19">
        <f>Tableau!E61</f>
        <v>48</v>
      </c>
      <c r="C56" s="21">
        <f>Tableau!F61</f>
        <v>31</v>
      </c>
      <c r="D56" s="20">
        <f>Tableau!G61</f>
        <v>56.936</v>
      </c>
      <c r="E56" s="13" t="s">
        <v>361</v>
      </c>
      <c r="F56" s="15">
        <f>Tableau!I61</f>
        <v>4</v>
      </c>
      <c r="G56" s="15">
        <f>Tableau!J61</f>
        <v>8</v>
      </c>
      <c r="H56" s="16">
        <f>Tableau!K61</f>
        <v>16.012</v>
      </c>
      <c r="J56" s="25" t="str">
        <f>Tableau!C61</f>
        <v>RJ 904-2</v>
      </c>
      <c r="K56" s="25" t="str">
        <f>Tableau!B61</f>
        <v>Abri frein 26 SO</v>
      </c>
      <c r="L56" s="34">
        <f t="shared" si="2"/>
        <v>48.53248222222222</v>
      </c>
      <c r="M56" s="34">
        <f t="shared" si="3"/>
        <v>-4.137781111111112</v>
      </c>
      <c r="N56" s="26"/>
      <c r="O56" s="26"/>
      <c r="P56" s="26"/>
      <c r="Q56" s="25">
        <f>Tableau!N61</f>
        <v>105.1</v>
      </c>
    </row>
    <row r="57" spans="1:17" ht="12.75">
      <c r="A57" s="13" t="s">
        <v>8</v>
      </c>
      <c r="B57" s="19">
        <f>Tableau!E62</f>
        <v>48</v>
      </c>
      <c r="C57" s="21">
        <f>Tableau!F62</f>
        <v>31</v>
      </c>
      <c r="D57" s="20">
        <f>Tableau!G62</f>
        <v>57.091</v>
      </c>
      <c r="E57" s="13" t="s">
        <v>361</v>
      </c>
      <c r="F57" s="15">
        <f>Tableau!I62</f>
        <v>4</v>
      </c>
      <c r="G57" s="15">
        <f>Tableau!J62</f>
        <v>8</v>
      </c>
      <c r="H57" s="16">
        <f>Tableau!K62</f>
        <v>16.091</v>
      </c>
      <c r="J57" s="25" t="str">
        <f>Tableau!C62</f>
        <v>RJ 904-1</v>
      </c>
      <c r="K57" s="25" t="str">
        <f>Tableau!B62</f>
        <v>Abri frein 26 SO</v>
      </c>
      <c r="L57" s="34">
        <f t="shared" si="2"/>
        <v>48.53252527777778</v>
      </c>
      <c r="M57" s="34">
        <f t="shared" si="3"/>
        <v>-4.137803055555556</v>
      </c>
      <c r="N57" s="26"/>
      <c r="O57" s="26"/>
      <c r="P57" s="26"/>
      <c r="Q57" s="25">
        <f>Tableau!N62</f>
        <v>105.1</v>
      </c>
    </row>
    <row r="58" spans="1:17" ht="12.75">
      <c r="A58" s="13" t="s">
        <v>8</v>
      </c>
      <c r="B58" s="19">
        <f>Tableau!E63</f>
        <v>48</v>
      </c>
      <c r="C58" s="21">
        <f>Tableau!F63</f>
        <v>32</v>
      </c>
      <c r="D58" s="20">
        <f>Tableau!G63</f>
        <v>1.413</v>
      </c>
      <c r="E58" s="13" t="s">
        <v>361</v>
      </c>
      <c r="F58" s="15">
        <f>Tableau!I63</f>
        <v>4</v>
      </c>
      <c r="G58" s="15">
        <f>Tableau!J63</f>
        <v>8</v>
      </c>
      <c r="H58" s="16">
        <f>Tableau!K63</f>
        <v>23.227</v>
      </c>
      <c r="J58" s="25" t="str">
        <f>Tableau!C63</f>
        <v>RJ 203</v>
      </c>
      <c r="K58" s="25" t="str">
        <f>Tableau!B63</f>
        <v>GLIDE </v>
      </c>
      <c r="L58" s="34">
        <f t="shared" si="2"/>
        <v>48.53372583333333</v>
      </c>
      <c r="M58" s="34">
        <f t="shared" si="3"/>
        <v>-4.139785277777778</v>
      </c>
      <c r="N58" s="26"/>
      <c r="O58" s="26"/>
      <c r="P58" s="26"/>
      <c r="Q58" s="25">
        <f>Tableau!N63</f>
        <v>123</v>
      </c>
    </row>
    <row r="59" spans="1:17" ht="12.75">
      <c r="A59" s="13" t="s">
        <v>8</v>
      </c>
      <c r="B59" s="19">
        <f>Tableau!E64</f>
        <v>48</v>
      </c>
      <c r="C59" s="21">
        <f>Tableau!F64</f>
        <v>32</v>
      </c>
      <c r="D59" s="20">
        <f>Tableau!G64</f>
        <v>2.706</v>
      </c>
      <c r="E59" s="13" t="s">
        <v>361</v>
      </c>
      <c r="F59" s="15">
        <f>Tableau!I64</f>
        <v>4</v>
      </c>
      <c r="G59" s="15">
        <f>Tableau!J64</f>
        <v>8</v>
      </c>
      <c r="H59" s="16">
        <f>Tableau!K64</f>
        <v>24.129</v>
      </c>
      <c r="J59" s="25" t="str">
        <f>Tableau!C64</f>
        <v>RJ 351</v>
      </c>
      <c r="K59" s="25" t="str">
        <f>Tableau!B64</f>
        <v>GONIO VHF</v>
      </c>
      <c r="L59" s="34">
        <f t="shared" si="2"/>
        <v>48.534085</v>
      </c>
      <c r="M59" s="34">
        <f t="shared" si="3"/>
        <v>-4.140035833333334</v>
      </c>
      <c r="N59" s="26"/>
      <c r="O59" s="26"/>
      <c r="P59" s="26"/>
      <c r="Q59" s="25">
        <f>Tableau!N64</f>
        <v>108.6</v>
      </c>
    </row>
    <row r="60" spans="1:17" ht="12.75">
      <c r="A60" s="13" t="s">
        <v>8</v>
      </c>
      <c r="B60" s="19">
        <f>Tableau!E65</f>
        <v>48</v>
      </c>
      <c r="C60" s="21">
        <f>Tableau!F65</f>
        <v>27</v>
      </c>
      <c r="D60" s="20">
        <f>Tableau!G65</f>
        <v>5.798</v>
      </c>
      <c r="E60" s="13" t="s">
        <v>361</v>
      </c>
      <c r="F60" s="15">
        <f>Tableau!I65</f>
        <v>4</v>
      </c>
      <c r="G60" s="15">
        <f>Tableau!J65</f>
        <v>6</v>
      </c>
      <c r="H60" s="16">
        <f>Tableau!K65</f>
        <v>12.22</v>
      </c>
      <c r="J60" s="25" t="str">
        <f>Tableau!C65</f>
        <v>RJ 860</v>
      </c>
      <c r="K60" s="25" t="str">
        <f>Tableau!B65</f>
        <v>Antenne</v>
      </c>
      <c r="L60" s="34">
        <f t="shared" si="2"/>
        <v>48.45161055555556</v>
      </c>
      <c r="M60" s="34">
        <f t="shared" si="3"/>
        <v>-4.103394444444444</v>
      </c>
      <c r="N60" s="26"/>
      <c r="O60" s="26"/>
      <c r="P60" s="26"/>
      <c r="Q60" s="25">
        <f>Tableau!N65</f>
        <v>229.1</v>
      </c>
    </row>
    <row r="61" spans="1:17" ht="12.75">
      <c r="A61" s="13" t="s">
        <v>8</v>
      </c>
      <c r="B61" s="19">
        <f>Tableau!E66</f>
        <v>48</v>
      </c>
      <c r="C61" s="21">
        <f>Tableau!F66</f>
        <v>32</v>
      </c>
      <c r="D61" s="20">
        <f>Tableau!G66</f>
        <v>2.332</v>
      </c>
      <c r="E61" s="13" t="s">
        <v>361</v>
      </c>
      <c r="F61" s="15">
        <f>Tableau!I66</f>
        <v>4</v>
      </c>
      <c r="G61" s="15">
        <f>Tableau!J66</f>
        <v>8</v>
      </c>
      <c r="H61" s="16">
        <f>Tableau!K66</f>
        <v>25.927</v>
      </c>
      <c r="J61" s="25" t="str">
        <f>Tableau!C66</f>
        <v>RJ 350</v>
      </c>
      <c r="K61" s="25" t="str">
        <f>Tableau!B66</f>
        <v>GONIO UHF</v>
      </c>
      <c r="L61" s="34">
        <f t="shared" si="2"/>
        <v>48.53398111111111</v>
      </c>
      <c r="M61" s="34">
        <f t="shared" si="3"/>
        <v>-4.140535277777778</v>
      </c>
      <c r="N61" s="26"/>
      <c r="O61" s="26"/>
      <c r="P61" s="26"/>
      <c r="Q61" s="25">
        <f>Tableau!N66</f>
        <v>108.7</v>
      </c>
    </row>
    <row r="62" spans="1:17" ht="12.75">
      <c r="A62" s="13" t="s">
        <v>8</v>
      </c>
      <c r="B62" s="19">
        <f>Tableau!E67</f>
        <v>48</v>
      </c>
      <c r="C62" s="21">
        <f>Tableau!F67</f>
        <v>31</v>
      </c>
      <c r="D62" s="20">
        <f>Tableau!G67</f>
        <v>39.084</v>
      </c>
      <c r="E62" s="13" t="s">
        <v>361</v>
      </c>
      <c r="F62" s="15">
        <f>Tableau!I67</f>
        <v>4</v>
      </c>
      <c r="G62" s="15">
        <f>Tableau!J67</f>
        <v>8</v>
      </c>
      <c r="H62" s="16">
        <f>Tableau!K67</f>
        <v>17.514</v>
      </c>
      <c r="J62" s="25" t="str">
        <f>Tableau!C67</f>
        <v>RJ 942-1</v>
      </c>
      <c r="K62" s="25" t="str">
        <f>Tableau!B67</f>
        <v>HANGAR H5-1</v>
      </c>
      <c r="L62" s="34">
        <f t="shared" si="2"/>
        <v>48.527523333333335</v>
      </c>
      <c r="M62" s="34">
        <f t="shared" si="3"/>
        <v>-4.138198333333333</v>
      </c>
      <c r="N62" s="26"/>
      <c r="O62" s="26"/>
      <c r="P62" s="26"/>
      <c r="Q62" s="25">
        <f>Tableau!N67</f>
        <v>125.5</v>
      </c>
    </row>
    <row r="63" spans="1:17" ht="12.75">
      <c r="A63" s="13" t="s">
        <v>8</v>
      </c>
      <c r="B63" s="19">
        <f>Tableau!E68</f>
        <v>48</v>
      </c>
      <c r="C63" s="21">
        <f>Tableau!F68</f>
        <v>31</v>
      </c>
      <c r="D63" s="20">
        <f>Tableau!G68</f>
        <v>37.568</v>
      </c>
      <c r="E63" s="13" t="s">
        <v>361</v>
      </c>
      <c r="F63" s="15">
        <f>Tableau!I68</f>
        <v>4</v>
      </c>
      <c r="G63" s="15">
        <f>Tableau!J68</f>
        <v>8</v>
      </c>
      <c r="H63" s="16">
        <f>Tableau!K68</f>
        <v>16.832</v>
      </c>
      <c r="J63" s="25" t="str">
        <f>Tableau!C68</f>
        <v>RJ 942-2</v>
      </c>
      <c r="K63" s="25" t="str">
        <f>Tableau!B68</f>
        <v>HANGAR H5-2</v>
      </c>
      <c r="L63" s="34">
        <f t="shared" si="2"/>
        <v>48.52710222222222</v>
      </c>
      <c r="M63" s="34">
        <f t="shared" si="3"/>
        <v>-4.13800888888889</v>
      </c>
      <c r="N63" s="26"/>
      <c r="O63" s="26"/>
      <c r="P63" s="26"/>
      <c r="Q63" s="25">
        <f>Tableau!N68</f>
        <v>125.5</v>
      </c>
    </row>
    <row r="64" spans="1:17" ht="12.75">
      <c r="A64" s="13" t="s">
        <v>8</v>
      </c>
      <c r="B64" s="19">
        <f>Tableau!E69</f>
        <v>48</v>
      </c>
      <c r="C64" s="21">
        <f>Tableau!F69</f>
        <v>31</v>
      </c>
      <c r="D64" s="20">
        <f>Tableau!G69</f>
        <v>42.147</v>
      </c>
      <c r="E64" s="13" t="s">
        <v>361</v>
      </c>
      <c r="F64" s="15">
        <f>Tableau!I69</f>
        <v>4</v>
      </c>
      <c r="G64" s="15">
        <f>Tableau!J69</f>
        <v>8</v>
      </c>
      <c r="H64" s="16">
        <f>Tableau!K69</f>
        <v>19.384</v>
      </c>
      <c r="J64" s="25" t="str">
        <f>Tableau!C69</f>
        <v>RJ 944-2</v>
      </c>
      <c r="K64" s="25" t="str">
        <f>Tableau!B69</f>
        <v>ABRI AVION 2</v>
      </c>
      <c r="L64" s="34">
        <f t="shared" si="2"/>
        <v>48.528374166666666</v>
      </c>
      <c r="M64" s="34">
        <f t="shared" si="3"/>
        <v>-4.138717777777778</v>
      </c>
      <c r="N64" s="26"/>
      <c r="O64" s="26"/>
      <c r="P64" s="26"/>
      <c r="Q64" s="25">
        <f>Tableau!N69</f>
        <v>118.6</v>
      </c>
    </row>
    <row r="65" spans="1:17" ht="12.75">
      <c r="A65" s="13" t="s">
        <v>8</v>
      </c>
      <c r="B65" s="19">
        <f>Tableau!E70</f>
        <v>48</v>
      </c>
      <c r="C65" s="21">
        <f>Tableau!F70</f>
        <v>31</v>
      </c>
      <c r="D65" s="20">
        <f>Tableau!G70</f>
        <v>41.615</v>
      </c>
      <c r="E65" s="13" t="s">
        <v>361</v>
      </c>
      <c r="F65" s="15">
        <f>Tableau!I70</f>
        <v>4</v>
      </c>
      <c r="G65" s="15">
        <f>Tableau!J70</f>
        <v>8</v>
      </c>
      <c r="H65" s="16">
        <f>Tableau!K70</f>
        <v>19.82</v>
      </c>
      <c r="J65" s="25" t="str">
        <f>Tableau!C70</f>
        <v>RJ 944-3</v>
      </c>
      <c r="K65" s="25" t="str">
        <f>Tableau!B70</f>
        <v>ABRI AVION 3</v>
      </c>
      <c r="L65" s="34">
        <f t="shared" si="2"/>
        <v>48.52822638888889</v>
      </c>
      <c r="M65" s="34">
        <f t="shared" si="3"/>
        <v>-4.138838888888889</v>
      </c>
      <c r="N65" s="26"/>
      <c r="O65" s="26"/>
      <c r="P65" s="26"/>
      <c r="Q65" s="25">
        <f>Tableau!N70</f>
        <v>118.6</v>
      </c>
    </row>
    <row r="66" spans="1:17" ht="12.75">
      <c r="A66" s="13" t="s">
        <v>8</v>
      </c>
      <c r="B66" s="19">
        <f>Tableau!E71</f>
        <v>48</v>
      </c>
      <c r="C66" s="21">
        <f>Tableau!F71</f>
        <v>31</v>
      </c>
      <c r="D66" s="20">
        <f>Tableau!G71</f>
        <v>42.461</v>
      </c>
      <c r="E66" s="13" t="s">
        <v>361</v>
      </c>
      <c r="F66" s="15">
        <f>Tableau!I71</f>
        <v>4</v>
      </c>
      <c r="G66" s="15">
        <f>Tableau!J71</f>
        <v>8</v>
      </c>
      <c r="H66" s="16">
        <f>Tableau!K71</f>
        <v>20.257</v>
      </c>
      <c r="J66" s="25" t="str">
        <f>Tableau!C71</f>
        <v>RJ 944-1</v>
      </c>
      <c r="K66" s="25" t="str">
        <f>Tableau!B71</f>
        <v>ABRI AVION 1</v>
      </c>
      <c r="L66" s="34">
        <f t="shared" si="2"/>
        <v>48.528461388888886</v>
      </c>
      <c r="M66" s="34">
        <f t="shared" si="3"/>
        <v>-4.1389602777777785</v>
      </c>
      <c r="N66" s="26"/>
      <c r="O66" s="26"/>
      <c r="P66" s="26"/>
      <c r="Q66" s="25">
        <f>Tableau!N71</f>
        <v>118.6</v>
      </c>
    </row>
    <row r="67" spans="1:17" ht="12.75">
      <c r="A67" s="13" t="s">
        <v>8</v>
      </c>
      <c r="B67" s="19">
        <f>Tableau!E72</f>
        <v>48</v>
      </c>
      <c r="C67" s="21">
        <f>Tableau!F72</f>
        <v>26</v>
      </c>
      <c r="D67" s="20">
        <f>Tableau!G72</f>
        <v>58.567</v>
      </c>
      <c r="E67" s="13" t="s">
        <v>361</v>
      </c>
      <c r="F67" s="15">
        <f>Tableau!I72</f>
        <v>4</v>
      </c>
      <c r="G67" s="15">
        <f>Tableau!J72</f>
        <v>6</v>
      </c>
      <c r="H67" s="16">
        <f>Tableau!K72</f>
        <v>13.284</v>
      </c>
      <c r="J67" s="25" t="str">
        <f>Tableau!C72</f>
        <v>RJ 967</v>
      </c>
      <c r="K67" s="25" t="str">
        <f>Tableau!B72</f>
        <v>PYLONE</v>
      </c>
      <c r="L67" s="34">
        <f t="shared" si="2"/>
        <v>48.44960194444444</v>
      </c>
      <c r="M67" s="34">
        <f t="shared" si="3"/>
        <v>-4.103689999999999</v>
      </c>
      <c r="N67" s="26"/>
      <c r="O67" s="26"/>
      <c r="P67" s="26"/>
      <c r="Q67" s="25">
        <f>Tableau!N72</f>
        <v>228</v>
      </c>
    </row>
    <row r="68" spans="1:17" ht="12.75">
      <c r="A68" s="13" t="s">
        <v>8</v>
      </c>
      <c r="B68" s="19">
        <f>Tableau!E73</f>
        <v>48</v>
      </c>
      <c r="C68" s="21">
        <f>Tableau!F73</f>
        <v>31</v>
      </c>
      <c r="D68" s="20">
        <f>Tableau!G73</f>
        <v>38.671</v>
      </c>
      <c r="E68" s="13" t="s">
        <v>361</v>
      </c>
      <c r="F68" s="15">
        <f>Tableau!I73</f>
        <v>4</v>
      </c>
      <c r="G68" s="15">
        <f>Tableau!J73</f>
        <v>8</v>
      </c>
      <c r="H68" s="16">
        <f>Tableau!K73</f>
        <v>19.602</v>
      </c>
      <c r="J68" s="25" t="str">
        <f>Tableau!C73</f>
        <v>RJ 942-4</v>
      </c>
      <c r="K68" s="25" t="str">
        <f>Tableau!B73</f>
        <v>HANGAR H5-4</v>
      </c>
      <c r="L68" s="34">
        <f t="shared" si="2"/>
        <v>48.52740861111111</v>
      </c>
      <c r="M68" s="34">
        <f t="shared" si="3"/>
        <v>-4.138778333333334</v>
      </c>
      <c r="N68" s="26"/>
      <c r="O68" s="26"/>
      <c r="P68" s="26"/>
      <c r="Q68" s="25">
        <f>Tableau!N73</f>
        <v>125.5</v>
      </c>
    </row>
    <row r="69" spans="1:17" ht="12.75">
      <c r="A69" s="13" t="s">
        <v>8</v>
      </c>
      <c r="B69" s="19">
        <f>Tableau!E74</f>
        <v>48</v>
      </c>
      <c r="C69" s="21">
        <f>Tableau!F74</f>
        <v>31</v>
      </c>
      <c r="D69" s="20">
        <f>Tableau!G74</f>
        <v>37.153</v>
      </c>
      <c r="E69" s="13" t="s">
        <v>361</v>
      </c>
      <c r="F69" s="15">
        <f>Tableau!I74</f>
        <v>4</v>
      </c>
      <c r="G69" s="15">
        <f>Tableau!J74</f>
        <v>8</v>
      </c>
      <c r="H69" s="16">
        <f>Tableau!K74</f>
        <v>18.919</v>
      </c>
      <c r="J69" s="25" t="str">
        <f>Tableau!C74</f>
        <v>RJ 942-3</v>
      </c>
      <c r="K69" s="25" t="str">
        <f>Tableau!B74</f>
        <v>HANGAR H5-3</v>
      </c>
      <c r="L69" s="34">
        <f t="shared" si="2"/>
        <v>48.526986944444445</v>
      </c>
      <c r="M69" s="34">
        <f t="shared" si="3"/>
        <v>-4.138588611111111</v>
      </c>
      <c r="N69" s="26"/>
      <c r="O69" s="26"/>
      <c r="P69" s="26"/>
      <c r="Q69" s="25">
        <f>Tableau!N74</f>
        <v>125.5</v>
      </c>
    </row>
    <row r="70" spans="1:17" ht="12.75">
      <c r="A70" s="13" t="s">
        <v>8</v>
      </c>
      <c r="B70" s="19">
        <f>Tableau!E75</f>
        <v>48</v>
      </c>
      <c r="C70" s="21">
        <f>Tableau!F75</f>
        <v>31</v>
      </c>
      <c r="D70" s="20">
        <f>Tableau!G75</f>
        <v>37.444</v>
      </c>
      <c r="E70" s="13" t="s">
        <v>361</v>
      </c>
      <c r="F70" s="15">
        <f>Tableau!I75</f>
        <v>4</v>
      </c>
      <c r="G70" s="15">
        <f>Tableau!J75</f>
        <v>8</v>
      </c>
      <c r="H70" s="16">
        <f>Tableau!K75</f>
        <v>21.272</v>
      </c>
      <c r="J70" s="25" t="str">
        <f>Tableau!C75</f>
        <v>RJ 941-2</v>
      </c>
      <c r="K70" s="25" t="str">
        <f>Tableau!B75</f>
        <v>HANGAR 12F-2</v>
      </c>
      <c r="L70" s="34">
        <f t="shared" si="2"/>
        <v>48.52706777777777</v>
      </c>
      <c r="M70" s="34">
        <f t="shared" si="3"/>
        <v>-4.139242222222222</v>
      </c>
      <c r="N70" s="26"/>
      <c r="O70" s="26"/>
      <c r="P70" s="26"/>
      <c r="Q70" s="25">
        <f>Tableau!N75</f>
        <v>126.5</v>
      </c>
    </row>
    <row r="71" spans="1:17" ht="12.75">
      <c r="A71" s="13" t="s">
        <v>8</v>
      </c>
      <c r="B71" s="19">
        <f>Tableau!E76</f>
        <v>48</v>
      </c>
      <c r="C71" s="21">
        <f>Tableau!F76</f>
        <v>31</v>
      </c>
      <c r="D71" s="20">
        <f>Tableau!G76</f>
        <v>38.726</v>
      </c>
      <c r="E71" s="13" t="s">
        <v>361</v>
      </c>
      <c r="F71" s="15">
        <f>Tableau!I76</f>
        <v>4</v>
      </c>
      <c r="G71" s="15">
        <f>Tableau!J76</f>
        <v>8</v>
      </c>
      <c r="H71" s="16">
        <f>Tableau!K76</f>
        <v>21.859</v>
      </c>
      <c r="J71" s="25" t="str">
        <f>Tableau!C76</f>
        <v>RJ 941-1</v>
      </c>
      <c r="K71" s="25" t="str">
        <f>Tableau!B76</f>
        <v>HANGAR 12F-1</v>
      </c>
      <c r="L71" s="34">
        <f t="shared" si="2"/>
        <v>48.52742388888889</v>
      </c>
      <c r="M71" s="34">
        <f t="shared" si="3"/>
        <v>-4.139405277777779</v>
      </c>
      <c r="N71" s="26"/>
      <c r="O71" s="26"/>
      <c r="P71" s="26"/>
      <c r="Q71" s="25">
        <f>Tableau!N76</f>
        <v>126.5</v>
      </c>
    </row>
    <row r="72" spans="1:17" ht="12.75">
      <c r="A72" s="13" t="s">
        <v>8</v>
      </c>
      <c r="B72" s="19">
        <f>Tableau!E77</f>
        <v>48</v>
      </c>
      <c r="C72" s="21">
        <f>Tableau!F77</f>
        <v>31</v>
      </c>
      <c r="D72" s="20">
        <f>Tableau!G77</f>
        <v>40.874</v>
      </c>
      <c r="E72" s="13" t="s">
        <v>361</v>
      </c>
      <c r="F72" s="15">
        <f>Tableau!I77</f>
        <v>4</v>
      </c>
      <c r="G72" s="15">
        <f>Tableau!J77</f>
        <v>8</v>
      </c>
      <c r="H72" s="16">
        <f>Tableau!K77</f>
        <v>23.51</v>
      </c>
      <c r="J72" s="25" t="str">
        <f>Tableau!C77</f>
        <v>RJ 944-4</v>
      </c>
      <c r="K72" s="25" t="str">
        <f>Tableau!B77</f>
        <v>ABRI AVION 4</v>
      </c>
      <c r="L72" s="34">
        <f t="shared" si="2"/>
        <v>48.52802055555556</v>
      </c>
      <c r="M72" s="34">
        <f t="shared" si="3"/>
        <v>-4.13986388888889</v>
      </c>
      <c r="N72" s="26"/>
      <c r="O72" s="26"/>
      <c r="P72" s="26"/>
      <c r="Q72" s="25">
        <f>Tableau!N77</f>
        <v>118.6</v>
      </c>
    </row>
    <row r="73" spans="1:17" ht="12.75">
      <c r="A73" s="13" t="s">
        <v>8</v>
      </c>
      <c r="B73" s="19">
        <f>Tableau!E78</f>
        <v>48</v>
      </c>
      <c r="C73" s="21">
        <f>Tableau!F78</f>
        <v>31</v>
      </c>
      <c r="D73" s="20">
        <f>Tableau!G78</f>
        <v>41.718</v>
      </c>
      <c r="E73" s="13" t="s">
        <v>361</v>
      </c>
      <c r="F73" s="15">
        <f>Tableau!I78</f>
        <v>4</v>
      </c>
      <c r="G73" s="15">
        <f>Tableau!J78</f>
        <v>8</v>
      </c>
      <c r="H73" s="16">
        <f>Tableau!K78</f>
        <v>23.949</v>
      </c>
      <c r="J73" s="25" t="str">
        <f>Tableau!C78</f>
        <v>RJ 944-6</v>
      </c>
      <c r="K73" s="25" t="str">
        <f>Tableau!B78</f>
        <v>ABRI AVION 6</v>
      </c>
      <c r="L73" s="34">
        <f t="shared" si="2"/>
        <v>48.528255</v>
      </c>
      <c r="M73" s="34">
        <f t="shared" si="3"/>
        <v>-4.139985833333334</v>
      </c>
      <c r="N73" s="26"/>
      <c r="O73" s="26"/>
      <c r="P73" s="26"/>
      <c r="Q73" s="25">
        <f>Tableau!N78</f>
        <v>118.6</v>
      </c>
    </row>
    <row r="74" spans="1:17" ht="12.75">
      <c r="A74" s="13" t="s">
        <v>8</v>
      </c>
      <c r="B74" s="19">
        <f>Tableau!E79</f>
        <v>48</v>
      </c>
      <c r="C74" s="21">
        <f>Tableau!F79</f>
        <v>31</v>
      </c>
      <c r="D74" s="20">
        <f>Tableau!G79</f>
        <v>42.913</v>
      </c>
      <c r="E74" s="13" t="s">
        <v>361</v>
      </c>
      <c r="F74" s="15">
        <f>Tableau!I79</f>
        <v>4</v>
      </c>
      <c r="G74" s="15">
        <f>Tableau!J79</f>
        <v>8</v>
      </c>
      <c r="H74" s="16">
        <f>Tableau!K79</f>
        <v>24.739</v>
      </c>
      <c r="J74" s="25" t="str">
        <f>Tableau!C79</f>
        <v>RJ 946</v>
      </c>
      <c r="K74" s="25" t="str">
        <f>Tableau!B79</f>
        <v>LEVEE de TERRE</v>
      </c>
      <c r="L74" s="34">
        <f t="shared" si="2"/>
        <v>48.52858694444444</v>
      </c>
      <c r="M74" s="34">
        <f t="shared" si="3"/>
        <v>-4.1402052777777785</v>
      </c>
      <c r="N74" s="26"/>
      <c r="O74" s="26"/>
      <c r="P74" s="26"/>
      <c r="Q74" s="25">
        <f>Tableau!N79</f>
        <v>114.1</v>
      </c>
    </row>
    <row r="75" spans="1:17" ht="12.75">
      <c r="A75" s="13" t="s">
        <v>8</v>
      </c>
      <c r="B75" s="19">
        <f>Tableau!E80</f>
        <v>48</v>
      </c>
      <c r="C75" s="21">
        <f>Tableau!F80</f>
        <v>31</v>
      </c>
      <c r="D75" s="20">
        <f>Tableau!G80</f>
        <v>43.77</v>
      </c>
      <c r="E75" s="13" t="s">
        <v>361</v>
      </c>
      <c r="F75" s="15">
        <f>Tableau!I80</f>
        <v>4</v>
      </c>
      <c r="G75" s="15">
        <f>Tableau!J80</f>
        <v>8</v>
      </c>
      <c r="H75" s="16">
        <f>Tableau!K80</f>
        <v>25.131</v>
      </c>
      <c r="J75" s="25" t="str">
        <f>Tableau!C80</f>
        <v>RJ 947</v>
      </c>
      <c r="K75" s="25" t="str">
        <f>Tableau!B80</f>
        <v>LEVEE de TERRE</v>
      </c>
      <c r="L75" s="34">
        <f t="shared" si="2"/>
        <v>48.528825</v>
      </c>
      <c r="M75" s="34">
        <f t="shared" si="3"/>
        <v>-4.140314166666667</v>
      </c>
      <c r="N75" s="26"/>
      <c r="O75" s="26"/>
      <c r="P75" s="26"/>
      <c r="Q75" s="25">
        <f>Tableau!N80</f>
        <v>113.8</v>
      </c>
    </row>
    <row r="76" spans="1:17" ht="12.75">
      <c r="A76" s="13" t="s">
        <v>8</v>
      </c>
      <c r="B76" s="19">
        <f>Tableau!E81</f>
        <v>48</v>
      </c>
      <c r="C76" s="21">
        <f>Tableau!F81</f>
        <v>31</v>
      </c>
      <c r="D76" s="20">
        <f>Tableau!G81</f>
        <v>41.185</v>
      </c>
      <c r="E76" s="13" t="s">
        <v>361</v>
      </c>
      <c r="F76" s="15">
        <f>Tableau!I81</f>
        <v>4</v>
      </c>
      <c r="G76" s="15">
        <f>Tableau!J81</f>
        <v>8</v>
      </c>
      <c r="H76" s="16">
        <f>Tableau!K81</f>
        <v>24.382</v>
      </c>
      <c r="J76" s="25" t="str">
        <f>Tableau!C81</f>
        <v>RJ 944-5</v>
      </c>
      <c r="K76" s="25" t="str">
        <f>Tableau!B81</f>
        <v>ABRI AVION 5</v>
      </c>
      <c r="L76" s="34">
        <f t="shared" si="2"/>
        <v>48.528106944444446</v>
      </c>
      <c r="M76" s="34">
        <f t="shared" si="3"/>
        <v>-4.140106111111112</v>
      </c>
      <c r="N76" s="26"/>
      <c r="O76" s="26"/>
      <c r="P76" s="26"/>
      <c r="Q76" s="25">
        <f>Tableau!N81</f>
        <v>118.6</v>
      </c>
    </row>
    <row r="77" spans="1:17" ht="12.75">
      <c r="A77" s="13" t="s">
        <v>8</v>
      </c>
      <c r="B77" s="19">
        <f>Tableau!E82</f>
        <v>48</v>
      </c>
      <c r="C77" s="21">
        <f>Tableau!F82</f>
        <v>31</v>
      </c>
      <c r="D77" s="20">
        <f>Tableau!G82</f>
        <v>40.904</v>
      </c>
      <c r="E77" s="13" t="s">
        <v>361</v>
      </c>
      <c r="F77" s="15">
        <f>Tableau!I82</f>
        <v>4</v>
      </c>
      <c r="G77" s="15">
        <f>Tableau!J82</f>
        <v>8</v>
      </c>
      <c r="H77" s="16">
        <f>Tableau!K82</f>
        <v>25.781</v>
      </c>
      <c r="J77" s="25" t="str">
        <f>Tableau!C82</f>
        <v>RJ 943- 2</v>
      </c>
      <c r="K77" s="25" t="str">
        <f>Tableau!B82</f>
        <v>ABRI AVION 2</v>
      </c>
      <c r="L77" s="34">
        <f t="shared" si="2"/>
        <v>48.52802888888889</v>
      </c>
      <c r="M77" s="34">
        <f t="shared" si="3"/>
        <v>-4.140494722222223</v>
      </c>
      <c r="N77" s="26"/>
      <c r="O77" s="26"/>
      <c r="P77" s="26"/>
      <c r="Q77" s="25">
        <f>Tableau!N82</f>
        <v>119.4</v>
      </c>
    </row>
    <row r="78" spans="1:17" ht="12.75">
      <c r="A78" s="13" t="s">
        <v>8</v>
      </c>
      <c r="B78" s="19">
        <f>Tableau!E83</f>
        <v>48</v>
      </c>
      <c r="C78" s="21">
        <f>Tableau!F83</f>
        <v>31</v>
      </c>
      <c r="D78" s="20">
        <f>Tableau!G83</f>
        <v>43.341</v>
      </c>
      <c r="E78" s="13" t="s">
        <v>361</v>
      </c>
      <c r="F78" s="15">
        <f>Tableau!I83</f>
        <v>4</v>
      </c>
      <c r="G78" s="15">
        <f>Tableau!J83</f>
        <v>8</v>
      </c>
      <c r="H78" s="16">
        <f>Tableau!K83</f>
        <v>27.303</v>
      </c>
      <c r="J78" s="25" t="str">
        <f>Tableau!C83</f>
        <v>RJ 948</v>
      </c>
      <c r="K78" s="25" t="str">
        <f>Tableau!B83</f>
        <v>LEVEE de TERRE</v>
      </c>
      <c r="L78" s="34">
        <f t="shared" si="2"/>
        <v>48.52870583333333</v>
      </c>
      <c r="M78" s="34">
        <f t="shared" si="3"/>
        <v>-4.1409175000000005</v>
      </c>
      <c r="N78" s="26"/>
      <c r="O78" s="26"/>
      <c r="P78" s="26"/>
      <c r="Q78" s="25">
        <f>Tableau!N83</f>
        <v>114.1</v>
      </c>
    </row>
    <row r="79" spans="1:17" ht="12.75">
      <c r="A79" s="13" t="s">
        <v>8</v>
      </c>
      <c r="B79" s="19">
        <f>Tableau!E84</f>
        <v>48</v>
      </c>
      <c r="C79" s="21">
        <f>Tableau!F84</f>
        <v>31</v>
      </c>
      <c r="D79" s="20">
        <f>Tableau!G84</f>
        <v>42.493</v>
      </c>
      <c r="E79" s="13" t="s">
        <v>361</v>
      </c>
      <c r="F79" s="15">
        <f>Tableau!I84</f>
        <v>4</v>
      </c>
      <c r="G79" s="15">
        <f>Tableau!J84</f>
        <v>8</v>
      </c>
      <c r="H79" s="16">
        <f>Tableau!K84</f>
        <v>26.923</v>
      </c>
      <c r="J79" s="25" t="str">
        <f>Tableau!C84</f>
        <v>RJ 949</v>
      </c>
      <c r="K79" s="25" t="str">
        <f>Tableau!B84</f>
        <v>LEVEE de TERRE</v>
      </c>
      <c r="L79" s="34">
        <f t="shared" si="2"/>
        <v>48.52847027777778</v>
      </c>
      <c r="M79" s="34">
        <f t="shared" si="3"/>
        <v>-4.140811944444445</v>
      </c>
      <c r="N79" s="26"/>
      <c r="O79" s="26"/>
      <c r="P79" s="26"/>
      <c r="Q79" s="25">
        <f>Tableau!N84</f>
        <v>114.3</v>
      </c>
    </row>
    <row r="80" spans="1:17" ht="12.75">
      <c r="A80" s="13" t="s">
        <v>8</v>
      </c>
      <c r="B80" s="19">
        <f>Tableau!E85</f>
        <v>48</v>
      </c>
      <c r="C80" s="21">
        <f>Tableau!F85</f>
        <v>31</v>
      </c>
      <c r="D80" s="20">
        <f>Tableau!G85</f>
        <v>41.191</v>
      </c>
      <c r="E80" s="13" t="s">
        <v>361</v>
      </c>
      <c r="F80" s="15">
        <f>Tableau!I85</f>
        <v>4</v>
      </c>
      <c r="G80" s="15">
        <f>Tableau!J85</f>
        <v>8</v>
      </c>
      <c r="H80" s="16">
        <f>Tableau!K85</f>
        <v>26.584</v>
      </c>
      <c r="J80" s="25" t="str">
        <f>Tableau!C85</f>
        <v>RJ 943- 1</v>
      </c>
      <c r="K80" s="25" t="str">
        <f>Tableau!B85</f>
        <v>ABRI AVION 1</v>
      </c>
      <c r="L80" s="34">
        <f t="shared" si="2"/>
        <v>48.52810861111111</v>
      </c>
      <c r="M80" s="34">
        <f t="shared" si="3"/>
        <v>-4.140717777777779</v>
      </c>
      <c r="N80" s="26"/>
      <c r="O80" s="26"/>
      <c r="P80" s="26"/>
      <c r="Q80" s="25">
        <f>Tableau!N85</f>
        <v>119.4</v>
      </c>
    </row>
    <row r="81" spans="1:17" ht="12.75">
      <c r="A81" s="13" t="s">
        <v>8</v>
      </c>
      <c r="B81" s="19">
        <f>Tableau!E86</f>
        <v>48</v>
      </c>
      <c r="C81" s="21">
        <f>Tableau!F86</f>
        <v>31</v>
      </c>
      <c r="D81" s="20">
        <f>Tableau!G86</f>
        <v>40.325</v>
      </c>
      <c r="E81" s="13" t="s">
        <v>361</v>
      </c>
      <c r="F81" s="15">
        <f>Tableau!I86</f>
        <v>4</v>
      </c>
      <c r="G81" s="15">
        <f>Tableau!J86</f>
        <v>8</v>
      </c>
      <c r="H81" s="16">
        <f>Tableau!K86</f>
        <v>26.248</v>
      </c>
      <c r="J81" s="25" t="str">
        <f>Tableau!C86</f>
        <v>RJ 943- 3</v>
      </c>
      <c r="K81" s="25" t="str">
        <f>Tableau!B86</f>
        <v>ABRI AVION 3</v>
      </c>
      <c r="L81" s="34">
        <f t="shared" si="2"/>
        <v>48.52786805555556</v>
      </c>
      <c r="M81" s="34">
        <f t="shared" si="3"/>
        <v>-4.140624444444445</v>
      </c>
      <c r="N81" s="26"/>
      <c r="O81" s="26"/>
      <c r="P81" s="26"/>
      <c r="Q81" s="25">
        <f>Tableau!N86</f>
        <v>119.4</v>
      </c>
    </row>
    <row r="82" spans="1:17" ht="12.75">
      <c r="A82" s="13" t="s">
        <v>8</v>
      </c>
      <c r="B82" s="19">
        <f>Tableau!E87</f>
        <v>48</v>
      </c>
      <c r="C82" s="21">
        <f>Tableau!F87</f>
        <v>31</v>
      </c>
      <c r="D82" s="20">
        <f>Tableau!G87</f>
        <v>40.451</v>
      </c>
      <c r="E82" s="13" t="s">
        <v>361</v>
      </c>
      <c r="F82" s="15">
        <f>Tableau!I87</f>
        <v>4</v>
      </c>
      <c r="G82" s="15">
        <f>Tableau!J87</f>
        <v>8</v>
      </c>
      <c r="H82" s="16">
        <f>Tableau!K87</f>
        <v>30.287</v>
      </c>
      <c r="J82" s="25" t="str">
        <f>Tableau!C87</f>
        <v>RJ 943- 6</v>
      </c>
      <c r="K82" s="25" t="str">
        <f>Tableau!B87</f>
        <v>ABRI AVION 6</v>
      </c>
      <c r="L82" s="34">
        <f t="shared" si="2"/>
        <v>48.527903055555555</v>
      </c>
      <c r="M82" s="34">
        <f t="shared" si="3"/>
        <v>-4.1417463888888895</v>
      </c>
      <c r="N82" s="26"/>
      <c r="O82" s="26"/>
      <c r="P82" s="26"/>
      <c r="Q82" s="25">
        <f>Tableau!N87</f>
        <v>119.4</v>
      </c>
    </row>
    <row r="83" spans="1:17" ht="12.75">
      <c r="A83" s="13" t="s">
        <v>8</v>
      </c>
      <c r="B83" s="19">
        <f>Tableau!E88</f>
        <v>48</v>
      </c>
      <c r="C83" s="21">
        <f>Tableau!F88</f>
        <v>31</v>
      </c>
      <c r="D83" s="20">
        <f>Tableau!G88</f>
        <v>39.584</v>
      </c>
      <c r="E83" s="13" t="s">
        <v>361</v>
      </c>
      <c r="F83" s="15">
        <f>Tableau!I88</f>
        <v>4</v>
      </c>
      <c r="G83" s="15">
        <f>Tableau!J88</f>
        <v>8</v>
      </c>
      <c r="H83" s="16">
        <f>Tableau!K88</f>
        <v>29.95</v>
      </c>
      <c r="J83" s="25" t="str">
        <f>Tableau!C88</f>
        <v>RJ 943- 4</v>
      </c>
      <c r="K83" s="25" t="str">
        <f>Tableau!B88</f>
        <v>ABRI AVION 4</v>
      </c>
      <c r="L83" s="34">
        <f t="shared" si="2"/>
        <v>48.52766222222222</v>
      </c>
      <c r="M83" s="34">
        <f t="shared" si="3"/>
        <v>-4.141652777777778</v>
      </c>
      <c r="N83" s="26"/>
      <c r="O83" s="26"/>
      <c r="P83" s="26"/>
      <c r="Q83" s="25">
        <f>Tableau!N88</f>
        <v>119.4</v>
      </c>
    </row>
    <row r="84" spans="1:17" ht="12.75">
      <c r="A84" s="13" t="s">
        <v>8</v>
      </c>
      <c r="B84" s="19">
        <f>Tableau!E89</f>
        <v>48</v>
      </c>
      <c r="C84" s="21">
        <f>Tableau!F89</f>
        <v>31</v>
      </c>
      <c r="D84" s="20">
        <f>Tableau!G89</f>
        <v>37.278</v>
      </c>
      <c r="E84" s="13" t="s">
        <v>361</v>
      </c>
      <c r="F84" s="15">
        <f>Tableau!I89</f>
        <v>4</v>
      </c>
      <c r="G84" s="15">
        <f>Tableau!J89</f>
        <v>8</v>
      </c>
      <c r="H84" s="16">
        <f>Tableau!K89</f>
        <v>29.136</v>
      </c>
      <c r="J84" s="25" t="str">
        <f>Tableau!C89</f>
        <v>RJ 941-4</v>
      </c>
      <c r="K84" s="25" t="str">
        <f>Tableau!B89</f>
        <v>HANGAR 12F-4</v>
      </c>
      <c r="L84" s="34">
        <f t="shared" si="2"/>
        <v>48.52702166666666</v>
      </c>
      <c r="M84" s="34">
        <f t="shared" si="3"/>
        <v>-4.141426666666667</v>
      </c>
      <c r="N84" s="26"/>
      <c r="O84" s="26"/>
      <c r="P84" s="26"/>
      <c r="Q84" s="25">
        <f>Tableau!N89</f>
        <v>126.5</v>
      </c>
    </row>
    <row r="85" spans="1:17" ht="12.75">
      <c r="A85" s="13" t="s">
        <v>8</v>
      </c>
      <c r="B85" s="19">
        <f>Tableau!E90</f>
        <v>48</v>
      </c>
      <c r="C85" s="21">
        <f>Tableau!F90</f>
        <v>31</v>
      </c>
      <c r="D85" s="20">
        <f>Tableau!G90</f>
        <v>35.984</v>
      </c>
      <c r="E85" s="13" t="s">
        <v>361</v>
      </c>
      <c r="F85" s="15">
        <f>Tableau!I90</f>
        <v>4</v>
      </c>
      <c r="G85" s="15">
        <f>Tableau!J90</f>
        <v>8</v>
      </c>
      <c r="H85" s="16">
        <f>Tableau!K90</f>
        <v>28.58</v>
      </c>
      <c r="J85" s="25" t="str">
        <f>Tableau!C90</f>
        <v>RJ 941-3</v>
      </c>
      <c r="K85" s="25" t="str">
        <f>Tableau!B90</f>
        <v>HANGAR 12F-3</v>
      </c>
      <c r="L85" s="34">
        <f t="shared" si="2"/>
        <v>48.52666222222222</v>
      </c>
      <c r="M85" s="34">
        <f t="shared" si="3"/>
        <v>-4.141272222222223</v>
      </c>
      <c r="N85" s="26"/>
      <c r="O85" s="26"/>
      <c r="P85" s="26"/>
      <c r="Q85" s="25">
        <f>Tableau!N90</f>
        <v>126.5</v>
      </c>
    </row>
    <row r="86" spans="1:17" ht="12.75">
      <c r="A86" s="13" t="s">
        <v>8</v>
      </c>
      <c r="B86" s="19">
        <f>Tableau!E91</f>
        <v>48</v>
      </c>
      <c r="C86" s="21">
        <f>Tableau!F91</f>
        <v>31</v>
      </c>
      <c r="D86" s="20">
        <f>Tableau!G91</f>
        <v>39.871</v>
      </c>
      <c r="E86" s="13" t="s">
        <v>361</v>
      </c>
      <c r="F86" s="15">
        <f>Tableau!I91</f>
        <v>4</v>
      </c>
      <c r="G86" s="15">
        <f>Tableau!J91</f>
        <v>8</v>
      </c>
      <c r="H86" s="16">
        <f>Tableau!K91</f>
        <v>30.755</v>
      </c>
      <c r="J86" s="25" t="str">
        <f>Tableau!C91</f>
        <v>RJ 943- 5</v>
      </c>
      <c r="K86" s="25" t="str">
        <f>Tableau!B91</f>
        <v>ABRI AVION 5</v>
      </c>
      <c r="L86" s="34">
        <f t="shared" si="2"/>
        <v>48.52774194444444</v>
      </c>
      <c r="M86" s="34">
        <f t="shared" si="3"/>
        <v>-4.141876388888889</v>
      </c>
      <c r="N86" s="26"/>
      <c r="O86" s="26"/>
      <c r="P86" s="26"/>
      <c r="Q86" s="25">
        <f>Tableau!N91</f>
        <v>119.4</v>
      </c>
    </row>
    <row r="87" spans="1:17" ht="12.75">
      <c r="A87" s="13" t="s">
        <v>8</v>
      </c>
      <c r="B87" s="19">
        <f>Tableau!E92</f>
        <v>48</v>
      </c>
      <c r="C87" s="21">
        <f>Tableau!F92</f>
        <v>31</v>
      </c>
      <c r="D87" s="20">
        <f>Tableau!G92</f>
        <v>35.527</v>
      </c>
      <c r="E87" s="13" t="s">
        <v>361</v>
      </c>
      <c r="F87" s="15">
        <f>Tableau!I92</f>
        <v>4</v>
      </c>
      <c r="G87" s="15">
        <f>Tableau!J92</f>
        <v>8</v>
      </c>
      <c r="H87" s="16">
        <f>Tableau!K92</f>
        <v>29.279</v>
      </c>
      <c r="J87" s="25" t="str">
        <f>Tableau!C92</f>
        <v>RJ 940-2</v>
      </c>
      <c r="K87" s="25" t="str">
        <f>Tableau!B92</f>
        <v>BATIMENT 2</v>
      </c>
      <c r="L87" s="34">
        <f aca="true" t="shared" si="4" ref="L87:L133">IF((A87="N"),1,-1)*(B87+C87/60+D87/3600)</f>
        <v>48.526535277777775</v>
      </c>
      <c r="M87" s="34">
        <f aca="true" t="shared" si="5" ref="M87:M133">IF((E87="E"),1,-1)*(F87+G87/60+H87/3600)</f>
        <v>-4.141466388888889</v>
      </c>
      <c r="N87" s="26"/>
      <c r="O87" s="26"/>
      <c r="P87" s="26"/>
      <c r="Q87" s="25">
        <f>Tableau!N92</f>
        <v>129</v>
      </c>
    </row>
    <row r="88" spans="1:17" ht="12.75">
      <c r="A88" s="13" t="s">
        <v>8</v>
      </c>
      <c r="B88" s="19">
        <f>Tableau!E93</f>
        <v>48</v>
      </c>
      <c r="C88" s="21">
        <f>Tableau!F93</f>
        <v>31</v>
      </c>
      <c r="D88" s="20">
        <f>Tableau!G93</f>
        <v>37.097</v>
      </c>
      <c r="E88" s="13" t="s">
        <v>361</v>
      </c>
      <c r="F88" s="15">
        <f>Tableau!I93</f>
        <v>4</v>
      </c>
      <c r="G88" s="15">
        <f>Tableau!J93</f>
        <v>8</v>
      </c>
      <c r="H88" s="16">
        <f>Tableau!K93</f>
        <v>29.996</v>
      </c>
      <c r="J88" s="25" t="str">
        <f>Tableau!C93</f>
        <v>RJ 940-1</v>
      </c>
      <c r="K88" s="25" t="str">
        <f>Tableau!B93</f>
        <v>BATIMENT 1</v>
      </c>
      <c r="L88" s="34">
        <f t="shared" si="4"/>
        <v>48.52697138888889</v>
      </c>
      <c r="M88" s="34">
        <f t="shared" si="5"/>
        <v>-4.141665555555556</v>
      </c>
      <c r="N88" s="26"/>
      <c r="O88" s="26"/>
      <c r="P88" s="26"/>
      <c r="Q88" s="25">
        <f>Tableau!N93</f>
        <v>129</v>
      </c>
    </row>
    <row r="89" spans="1:17" ht="12.75">
      <c r="A89" s="13" t="s">
        <v>8</v>
      </c>
      <c r="B89" s="19">
        <f>Tableau!E94</f>
        <v>48</v>
      </c>
      <c r="C89" s="21">
        <f>Tableau!F94</f>
        <v>31</v>
      </c>
      <c r="D89" s="20">
        <f>Tableau!G94</f>
        <v>36.82</v>
      </c>
      <c r="E89" s="13" t="s">
        <v>361</v>
      </c>
      <c r="F89" s="15">
        <f>Tableau!I94</f>
        <v>4</v>
      </c>
      <c r="G89" s="15">
        <f>Tableau!J94</f>
        <v>8</v>
      </c>
      <c r="H89" s="16">
        <f>Tableau!K94</f>
        <v>31.398</v>
      </c>
      <c r="J89" s="25" t="str">
        <f>Tableau!C94</f>
        <v>RJ 940-4</v>
      </c>
      <c r="K89" s="25" t="str">
        <f>Tableau!B94</f>
        <v>BATIMENT 4</v>
      </c>
      <c r="L89" s="34">
        <f t="shared" si="4"/>
        <v>48.526894444444444</v>
      </c>
      <c r="M89" s="34">
        <f t="shared" si="5"/>
        <v>-4.142055</v>
      </c>
      <c r="N89" s="26"/>
      <c r="O89" s="26"/>
      <c r="P89" s="26"/>
      <c r="Q89" s="25">
        <f>Tableau!N94</f>
        <v>129</v>
      </c>
    </row>
    <row r="90" spans="1:17" ht="12.75">
      <c r="A90" s="13" t="s">
        <v>8</v>
      </c>
      <c r="B90" s="19">
        <f>Tableau!E95</f>
        <v>48</v>
      </c>
      <c r="C90" s="21">
        <f>Tableau!F95</f>
        <v>31</v>
      </c>
      <c r="D90" s="20">
        <f>Tableau!G95</f>
        <v>35.237</v>
      </c>
      <c r="E90" s="13" t="s">
        <v>361</v>
      </c>
      <c r="F90" s="15">
        <f>Tableau!I95</f>
        <v>4</v>
      </c>
      <c r="G90" s="15">
        <f>Tableau!J95</f>
        <v>8</v>
      </c>
      <c r="H90" s="16">
        <f>Tableau!K95</f>
        <v>30.725</v>
      </c>
      <c r="J90" s="25" t="str">
        <f>Tableau!C95</f>
        <v>RJ 940-3</v>
      </c>
      <c r="K90" s="25" t="str">
        <f>Tableau!B95</f>
        <v>BATIMENT 3</v>
      </c>
      <c r="L90" s="34">
        <f t="shared" si="4"/>
        <v>48.52645472222222</v>
      </c>
      <c r="M90" s="34">
        <f t="shared" si="5"/>
        <v>-4.141868055555556</v>
      </c>
      <c r="N90" s="26"/>
      <c r="O90" s="26"/>
      <c r="P90" s="26"/>
      <c r="Q90" s="25">
        <f>Tableau!N95</f>
        <v>129</v>
      </c>
    </row>
    <row r="91" spans="1:17" ht="12.75">
      <c r="A91" s="13" t="s">
        <v>8</v>
      </c>
      <c r="B91" s="19">
        <f>Tableau!E96</f>
        <v>48</v>
      </c>
      <c r="C91" s="21">
        <f>Tableau!F96</f>
        <v>31</v>
      </c>
      <c r="D91" s="20">
        <f>Tableau!G96</f>
        <v>36.652</v>
      </c>
      <c r="E91" s="13" t="s">
        <v>361</v>
      </c>
      <c r="F91" s="15">
        <f>Tableau!I96</f>
        <v>4</v>
      </c>
      <c r="G91" s="15">
        <f>Tableau!J96</f>
        <v>8</v>
      </c>
      <c r="H91" s="16">
        <f>Tableau!K96</f>
        <v>32.271</v>
      </c>
      <c r="J91" s="25" t="str">
        <f>Tableau!C96</f>
        <v>RJ 939-1</v>
      </c>
      <c r="K91" s="25" t="str">
        <f>Tableau!B96</f>
        <v>HANGAR 11F - 1</v>
      </c>
      <c r="L91" s="34">
        <f t="shared" si="4"/>
        <v>48.526847777777775</v>
      </c>
      <c r="M91" s="34">
        <f t="shared" si="5"/>
        <v>-4.142297500000001</v>
      </c>
      <c r="N91" s="26"/>
      <c r="O91" s="26"/>
      <c r="P91" s="26"/>
      <c r="Q91" s="25">
        <f>Tableau!N96</f>
        <v>127</v>
      </c>
    </row>
    <row r="92" spans="1:17" ht="12.75">
      <c r="A92" s="13" t="s">
        <v>8</v>
      </c>
      <c r="B92" s="19">
        <f>Tableau!E97</f>
        <v>48</v>
      </c>
      <c r="C92" s="21">
        <f>Tableau!F97</f>
        <v>31</v>
      </c>
      <c r="D92" s="20">
        <f>Tableau!G97</f>
        <v>35.361</v>
      </c>
      <c r="E92" s="13" t="s">
        <v>361</v>
      </c>
      <c r="F92" s="15">
        <f>Tableau!I97</f>
        <v>4</v>
      </c>
      <c r="G92" s="15">
        <f>Tableau!J97</f>
        <v>8</v>
      </c>
      <c r="H92" s="16">
        <f>Tableau!K97</f>
        <v>31.723</v>
      </c>
      <c r="J92" s="25" t="str">
        <f>Tableau!C97</f>
        <v>RJ 939-2</v>
      </c>
      <c r="K92" s="25" t="str">
        <f>Tableau!B97</f>
        <v>HANGAR 11F - 2</v>
      </c>
      <c r="L92" s="34">
        <f t="shared" si="4"/>
        <v>48.526489166666664</v>
      </c>
      <c r="M92" s="34">
        <f t="shared" si="5"/>
        <v>-4.142145277777778</v>
      </c>
      <c r="N92" s="26"/>
      <c r="O92" s="26"/>
      <c r="P92" s="26"/>
      <c r="Q92" s="25">
        <f>Tableau!N97</f>
        <v>127</v>
      </c>
    </row>
    <row r="93" spans="1:17" ht="12.75">
      <c r="A93" s="13" t="s">
        <v>8</v>
      </c>
      <c r="B93" s="19">
        <f>Tableau!E98</f>
        <v>48</v>
      </c>
      <c r="C93" s="21">
        <f>Tableau!F98</f>
        <v>30</v>
      </c>
      <c r="D93" s="20">
        <f>Tableau!G98</f>
        <v>6.652</v>
      </c>
      <c r="E93" s="13" t="s">
        <v>361</v>
      </c>
      <c r="F93" s="15">
        <f>Tableau!I98</f>
        <v>4</v>
      </c>
      <c r="G93" s="15">
        <f>Tableau!J98</f>
        <v>7</v>
      </c>
      <c r="H93" s="16">
        <f>Tableau!K98</f>
        <v>58.058</v>
      </c>
      <c r="J93" s="25" t="str">
        <f>Tableau!C98</f>
        <v>RJ 962</v>
      </c>
      <c r="K93" s="25" t="str">
        <f>Tableau!B98</f>
        <v>CHATAEU EAU</v>
      </c>
      <c r="L93" s="34">
        <f t="shared" si="4"/>
        <v>48.501847777777776</v>
      </c>
      <c r="M93" s="34">
        <f t="shared" si="5"/>
        <v>-4.132793888888888</v>
      </c>
      <c r="N93" s="26"/>
      <c r="O93" s="26"/>
      <c r="P93" s="26"/>
      <c r="Q93" s="25">
        <f>Tableau!N98</f>
        <v>161.1</v>
      </c>
    </row>
    <row r="94" spans="1:17" ht="12.75">
      <c r="A94" s="13" t="s">
        <v>8</v>
      </c>
      <c r="B94" s="19">
        <f>Tableau!E99</f>
        <v>48</v>
      </c>
      <c r="C94" s="21">
        <f>Tableau!F99</f>
        <v>31</v>
      </c>
      <c r="D94" s="20">
        <f>Tableau!G99</f>
        <v>35.179</v>
      </c>
      <c r="E94" s="13" t="s">
        <v>361</v>
      </c>
      <c r="F94" s="15">
        <f>Tableau!I99</f>
        <v>4</v>
      </c>
      <c r="G94" s="15">
        <f>Tableau!J99</f>
        <v>8</v>
      </c>
      <c r="H94" s="16">
        <f>Tableau!K99</f>
        <v>39.656</v>
      </c>
      <c r="J94" s="25" t="str">
        <f>Tableau!C99</f>
        <v>RJ 939-4</v>
      </c>
      <c r="K94" s="25" t="str">
        <f>Tableau!B99</f>
        <v>HANGAR 11F - 4</v>
      </c>
      <c r="L94" s="34">
        <f t="shared" si="4"/>
        <v>48.52643861111111</v>
      </c>
      <c r="M94" s="34">
        <f t="shared" si="5"/>
        <v>-4.1443488888888895</v>
      </c>
      <c r="N94" s="26"/>
      <c r="O94" s="26"/>
      <c r="P94" s="26"/>
      <c r="Q94" s="25">
        <f>Tableau!N99</f>
        <v>127</v>
      </c>
    </row>
    <row r="95" spans="1:17" ht="12.75">
      <c r="A95" s="13" t="s">
        <v>8</v>
      </c>
      <c r="B95" s="19">
        <f>Tableau!E100</f>
        <v>48</v>
      </c>
      <c r="C95" s="21">
        <f>Tableau!F100</f>
        <v>31</v>
      </c>
      <c r="D95" s="20">
        <f>Tableau!G100</f>
        <v>33.896</v>
      </c>
      <c r="E95" s="13" t="s">
        <v>361</v>
      </c>
      <c r="F95" s="15">
        <f>Tableau!I100</f>
        <v>4</v>
      </c>
      <c r="G95" s="15">
        <f>Tableau!J100</f>
        <v>8</v>
      </c>
      <c r="H95" s="16">
        <f>Tableau!K100</f>
        <v>39.088</v>
      </c>
      <c r="J95" s="25" t="str">
        <f>Tableau!C100</f>
        <v>RJ 939-3</v>
      </c>
      <c r="K95" s="25" t="str">
        <f>Tableau!B100</f>
        <v>HANGAR 11F - 3</v>
      </c>
      <c r="L95" s="34">
        <f t="shared" si="4"/>
        <v>48.52608222222222</v>
      </c>
      <c r="M95" s="34">
        <f t="shared" si="5"/>
        <v>-4.144191111111112</v>
      </c>
      <c r="N95" s="26"/>
      <c r="O95" s="26"/>
      <c r="P95" s="26"/>
      <c r="Q95" s="25">
        <f>Tableau!N100</f>
        <v>127</v>
      </c>
    </row>
    <row r="96" spans="1:17" ht="12.75">
      <c r="A96" s="13" t="s">
        <v>8</v>
      </c>
      <c r="B96" s="19">
        <f>Tableau!E101</f>
        <v>48</v>
      </c>
      <c r="C96" s="21">
        <f>Tableau!F101</f>
        <v>31</v>
      </c>
      <c r="D96" s="20">
        <f>Tableau!G101</f>
        <v>38.983</v>
      </c>
      <c r="E96" s="13" t="s">
        <v>361</v>
      </c>
      <c r="F96" s="15">
        <f>Tableau!I101</f>
        <v>4</v>
      </c>
      <c r="G96" s="15">
        <f>Tableau!J101</f>
        <v>8</v>
      </c>
      <c r="H96" s="16">
        <f>Tableau!K101</f>
        <v>44.368</v>
      </c>
      <c r="J96" s="25" t="str">
        <f>Tableau!C101</f>
        <v>RJ 950</v>
      </c>
      <c r="K96" s="25" t="str">
        <f>Tableau!B101</f>
        <v>LEVEE de TERRE</v>
      </c>
      <c r="L96" s="34">
        <f t="shared" si="4"/>
        <v>48.527495277777774</v>
      </c>
      <c r="M96" s="34">
        <f t="shared" si="5"/>
        <v>-4.145657777777778</v>
      </c>
      <c r="N96" s="26"/>
      <c r="O96" s="26"/>
      <c r="P96" s="26"/>
      <c r="Q96" s="25">
        <f>Tableau!N101</f>
        <v>115.4</v>
      </c>
    </row>
    <row r="97" spans="1:17" ht="12.75">
      <c r="A97" s="13" t="s">
        <v>8</v>
      </c>
      <c r="B97" s="19">
        <f>Tableau!E102</f>
        <v>48</v>
      </c>
      <c r="C97" s="21">
        <f>Tableau!F102</f>
        <v>31</v>
      </c>
      <c r="D97" s="20">
        <f>Tableau!G102</f>
        <v>54.813</v>
      </c>
      <c r="E97" s="13" t="s">
        <v>361</v>
      </c>
      <c r="F97" s="15">
        <f>Tableau!I102</f>
        <v>4</v>
      </c>
      <c r="G97" s="15">
        <f>Tableau!J102</f>
        <v>9</v>
      </c>
      <c r="H97" s="16">
        <f>Tableau!K102</f>
        <v>0.625</v>
      </c>
      <c r="J97" s="25" t="str">
        <f>Tableau!C102</f>
        <v>RJ 927</v>
      </c>
      <c r="K97" s="25" t="str">
        <f>Tableau!B102</f>
        <v>MAT MTO</v>
      </c>
      <c r="L97" s="34">
        <f t="shared" si="4"/>
        <v>48.5318925</v>
      </c>
      <c r="M97" s="34">
        <f t="shared" si="5"/>
        <v>-4.150173611111112</v>
      </c>
      <c r="N97" s="26"/>
      <c r="O97" s="26"/>
      <c r="P97" s="26"/>
      <c r="Q97" s="25">
        <f>Tableau!N102</f>
        <v>117.4</v>
      </c>
    </row>
    <row r="98" spans="1:17" ht="12.75">
      <c r="A98" s="13" t="s">
        <v>8</v>
      </c>
      <c r="B98" s="19">
        <f>Tableau!E103</f>
        <v>48</v>
      </c>
      <c r="C98" s="21">
        <f>Tableau!F103</f>
        <v>31</v>
      </c>
      <c r="D98" s="20">
        <f>Tableau!G103</f>
        <v>36.915</v>
      </c>
      <c r="E98" s="13" t="s">
        <v>361</v>
      </c>
      <c r="F98" s="15">
        <f>Tableau!I103</f>
        <v>4</v>
      </c>
      <c r="G98" s="15">
        <f>Tableau!J103</f>
        <v>8</v>
      </c>
      <c r="H98" s="16">
        <f>Tableau!K103</f>
        <v>53.996</v>
      </c>
      <c r="J98" s="25" t="str">
        <f>Tableau!C103</f>
        <v>RJ 951</v>
      </c>
      <c r="K98" s="25" t="str">
        <f>Tableau!B103</f>
        <v>MANCHE à air </v>
      </c>
      <c r="L98" s="34">
        <f t="shared" si="4"/>
        <v>48.526920833333335</v>
      </c>
      <c r="M98" s="34">
        <f t="shared" si="5"/>
        <v>-4.148332222222223</v>
      </c>
      <c r="N98" s="26"/>
      <c r="O98" s="26"/>
      <c r="P98" s="26"/>
      <c r="Q98" s="25">
        <f>Tableau!N103</f>
        <v>118.7</v>
      </c>
    </row>
    <row r="99" spans="1:17" ht="12.75">
      <c r="A99" s="13" t="s">
        <v>8</v>
      </c>
      <c r="B99" s="19">
        <f>Tableau!E104</f>
        <v>48</v>
      </c>
      <c r="C99" s="21">
        <f>Tableau!F104</f>
        <v>31</v>
      </c>
      <c r="D99" s="20">
        <f>Tableau!G104</f>
        <v>31.987</v>
      </c>
      <c r="E99" s="13" t="s">
        <v>361</v>
      </c>
      <c r="F99" s="15">
        <f>Tableau!I104</f>
        <v>4</v>
      </c>
      <c r="G99" s="15">
        <f>Tableau!J104</f>
        <v>8</v>
      </c>
      <c r="H99" s="16">
        <f>Tableau!K104</f>
        <v>52.726</v>
      </c>
      <c r="J99" s="25" t="str">
        <f>Tableau!C104</f>
        <v>RJ 938-2</v>
      </c>
      <c r="K99" s="25" t="str">
        <f>Tableau!B104</f>
        <v>TOUR DE CONTRÔLE 2</v>
      </c>
      <c r="L99" s="34">
        <f t="shared" si="4"/>
        <v>48.525551944444445</v>
      </c>
      <c r="M99" s="34">
        <f t="shared" si="5"/>
        <v>-4.147979444444445</v>
      </c>
      <c r="N99" s="26"/>
      <c r="O99" s="26"/>
      <c r="P99" s="26"/>
      <c r="Q99" s="25">
        <f>Tableau!N104</f>
        <v>148.3</v>
      </c>
    </row>
    <row r="100" spans="1:17" ht="12.75">
      <c r="A100" s="13" t="s">
        <v>8</v>
      </c>
      <c r="B100" s="19">
        <f>Tableau!E105</f>
        <v>48</v>
      </c>
      <c r="C100" s="21">
        <f>Tableau!F105</f>
        <v>31</v>
      </c>
      <c r="D100" s="20">
        <f>Tableau!G105</f>
        <v>32.384</v>
      </c>
      <c r="E100" s="13" t="s">
        <v>361</v>
      </c>
      <c r="F100" s="15">
        <f>Tableau!I105</f>
        <v>4</v>
      </c>
      <c r="G100" s="15">
        <f>Tableau!J105</f>
        <v>8</v>
      </c>
      <c r="H100" s="16">
        <f>Tableau!K105</f>
        <v>52.912</v>
      </c>
      <c r="J100" s="25" t="str">
        <f>Tableau!C105</f>
        <v>RJ 938-1</v>
      </c>
      <c r="K100" s="25" t="str">
        <f>Tableau!B105</f>
        <v>TOUR DE CONTRÔLE 1</v>
      </c>
      <c r="L100" s="34">
        <f t="shared" si="4"/>
        <v>48.52566222222222</v>
      </c>
      <c r="M100" s="34">
        <f t="shared" si="5"/>
        <v>-4.148031111111112</v>
      </c>
      <c r="N100" s="26"/>
      <c r="O100" s="26"/>
      <c r="P100" s="26"/>
      <c r="Q100" s="25">
        <f>Tableau!N105</f>
        <v>148.3</v>
      </c>
    </row>
    <row r="101" spans="1:17" ht="12.75">
      <c r="A101" s="13" t="s">
        <v>8</v>
      </c>
      <c r="B101" s="19">
        <f>Tableau!E106</f>
        <v>48</v>
      </c>
      <c r="C101" s="21">
        <f>Tableau!F106</f>
        <v>31</v>
      </c>
      <c r="D101" s="20">
        <f>Tableau!G106</f>
        <v>31.598</v>
      </c>
      <c r="E101" s="13" t="s">
        <v>361</v>
      </c>
      <c r="F101" s="15">
        <f>Tableau!I106</f>
        <v>4</v>
      </c>
      <c r="G101" s="15">
        <f>Tableau!J106</f>
        <v>8</v>
      </c>
      <c r="H101" s="16">
        <f>Tableau!K106</f>
        <v>54.358</v>
      </c>
      <c r="J101" s="25" t="str">
        <f>Tableau!C106</f>
        <v>RJ 938-3</v>
      </c>
      <c r="K101" s="25" t="str">
        <f>Tableau!B106</f>
        <v>TOUR DE CONTRÔLE 3</v>
      </c>
      <c r="L101" s="34">
        <f t="shared" si="4"/>
        <v>48.52544388888889</v>
      </c>
      <c r="M101" s="34">
        <f t="shared" si="5"/>
        <v>-4.148432777777778</v>
      </c>
      <c r="N101" s="26"/>
      <c r="O101" s="26"/>
      <c r="P101" s="26"/>
      <c r="Q101" s="25">
        <f>Tableau!N106</f>
        <v>148.3</v>
      </c>
    </row>
    <row r="102" spans="1:17" ht="12.75">
      <c r="A102" s="13" t="s">
        <v>8</v>
      </c>
      <c r="B102" s="19">
        <f>Tableau!E107</f>
        <v>48</v>
      </c>
      <c r="C102" s="21">
        <f>Tableau!F107</f>
        <v>31</v>
      </c>
      <c r="D102" s="20">
        <f>Tableau!G107</f>
        <v>31.905</v>
      </c>
      <c r="E102" s="13" t="s">
        <v>361</v>
      </c>
      <c r="F102" s="15">
        <f>Tableau!I107</f>
        <v>4</v>
      </c>
      <c r="G102" s="15">
        <f>Tableau!J107</f>
        <v>8</v>
      </c>
      <c r="H102" s="16">
        <f>Tableau!K107</f>
        <v>54.501</v>
      </c>
      <c r="J102" s="25" t="str">
        <f>Tableau!C107</f>
        <v>RJ 938-4</v>
      </c>
      <c r="K102" s="25" t="str">
        <f>Tableau!B107</f>
        <v>TOUR DE CONTRÔLE 4</v>
      </c>
      <c r="L102" s="34">
        <f t="shared" si="4"/>
        <v>48.525529166666665</v>
      </c>
      <c r="M102" s="34">
        <f t="shared" si="5"/>
        <v>-4.1484725000000005</v>
      </c>
      <c r="N102" s="26"/>
      <c r="O102" s="26"/>
      <c r="P102" s="26"/>
      <c r="Q102" s="25">
        <f>Tableau!N107</f>
        <v>148.3</v>
      </c>
    </row>
    <row r="103" spans="1:17" ht="12.75">
      <c r="A103" s="13" t="s">
        <v>8</v>
      </c>
      <c r="B103" s="19">
        <f>Tableau!E108</f>
        <v>48</v>
      </c>
      <c r="C103" s="21">
        <f>Tableau!F108</f>
        <v>31</v>
      </c>
      <c r="D103" s="20">
        <f>Tableau!G108</f>
        <v>45.897</v>
      </c>
      <c r="E103" s="13" t="s">
        <v>361</v>
      </c>
      <c r="F103" s="15">
        <f>Tableau!I108</f>
        <v>4</v>
      </c>
      <c r="G103" s="15">
        <f>Tableau!J108</f>
        <v>9</v>
      </c>
      <c r="H103" s="16">
        <f>Tableau!K108</f>
        <v>4.011</v>
      </c>
      <c r="J103" s="25" t="str">
        <f>Tableau!C108</f>
        <v>RJ 353-3</v>
      </c>
      <c r="K103" s="25" t="str">
        <f>Tableau!B108</f>
        <v>PAR 3</v>
      </c>
      <c r="L103" s="34">
        <f t="shared" si="4"/>
        <v>48.52941583333333</v>
      </c>
      <c r="M103" s="34">
        <f t="shared" si="5"/>
        <v>-4.151114166666667</v>
      </c>
      <c r="N103" s="26"/>
      <c r="O103" s="26"/>
      <c r="P103" s="26"/>
      <c r="Q103" s="25">
        <f>Tableau!N108</f>
        <v>116.9</v>
      </c>
    </row>
    <row r="104" spans="1:17" ht="12.75">
      <c r="A104" s="13" t="s">
        <v>8</v>
      </c>
      <c r="B104" s="19">
        <f>Tableau!E109</f>
        <v>48</v>
      </c>
      <c r="C104" s="21">
        <f>Tableau!F109</f>
        <v>31</v>
      </c>
      <c r="D104" s="20">
        <f>Tableau!G109</f>
        <v>45.984</v>
      </c>
      <c r="E104" s="13" t="s">
        <v>361</v>
      </c>
      <c r="F104" s="15">
        <f>Tableau!I109</f>
        <v>4</v>
      </c>
      <c r="G104" s="15">
        <f>Tableau!J109</f>
        <v>9</v>
      </c>
      <c r="H104" s="16">
        <f>Tableau!K109</f>
        <v>4.176</v>
      </c>
      <c r="J104" s="25" t="str">
        <f>Tableau!C109</f>
        <v>RJ 353-2</v>
      </c>
      <c r="K104" s="25" t="str">
        <f>Tableau!B109</f>
        <v>PAR 2</v>
      </c>
      <c r="L104" s="34">
        <f t="shared" si="4"/>
        <v>48.52944</v>
      </c>
      <c r="M104" s="34">
        <f t="shared" si="5"/>
        <v>-4.15116</v>
      </c>
      <c r="N104" s="26"/>
      <c r="O104" s="26"/>
      <c r="P104" s="26"/>
      <c r="Q104" s="25">
        <f>Tableau!N109</f>
        <v>116.9</v>
      </c>
    </row>
    <row r="105" spans="1:17" ht="12.75">
      <c r="A105" s="13" t="s">
        <v>8</v>
      </c>
      <c r="B105" s="19">
        <f>Tableau!E110</f>
        <v>48</v>
      </c>
      <c r="C105" s="21">
        <f>Tableau!F110</f>
        <v>31</v>
      </c>
      <c r="D105" s="20">
        <f>Tableau!G110</f>
        <v>45.839</v>
      </c>
      <c r="E105" s="13" t="s">
        <v>361</v>
      </c>
      <c r="F105" s="15">
        <f>Tableau!I110</f>
        <v>4</v>
      </c>
      <c r="G105" s="15">
        <f>Tableau!J110</f>
        <v>9</v>
      </c>
      <c r="H105" s="16">
        <f>Tableau!K110</f>
        <v>4.215</v>
      </c>
      <c r="J105" s="25" t="str">
        <f>Tableau!C110</f>
        <v>RJ 353-4</v>
      </c>
      <c r="K105" s="25" t="str">
        <f>Tableau!B110</f>
        <v>PAR 4 (NAV)</v>
      </c>
      <c r="L105" s="34">
        <f t="shared" si="4"/>
        <v>48.52939972222222</v>
      </c>
      <c r="M105" s="34">
        <f t="shared" si="5"/>
        <v>-4.1511708333333335</v>
      </c>
      <c r="N105" s="26"/>
      <c r="O105" s="26"/>
      <c r="P105" s="26"/>
      <c r="Q105" s="25">
        <f>Tableau!N110</f>
        <v>116.9</v>
      </c>
    </row>
    <row r="106" spans="1:17" ht="12.75">
      <c r="A106" s="13" t="s">
        <v>8</v>
      </c>
      <c r="B106" s="19">
        <f>Tableau!E111</f>
        <v>48</v>
      </c>
      <c r="C106" s="21">
        <f>Tableau!F111</f>
        <v>31</v>
      </c>
      <c r="D106" s="20">
        <f>Tableau!G111</f>
        <v>45.989</v>
      </c>
      <c r="E106" s="13" t="s">
        <v>361</v>
      </c>
      <c r="F106" s="15">
        <f>Tableau!I111</f>
        <v>4</v>
      </c>
      <c r="G106" s="15">
        <f>Tableau!J111</f>
        <v>9</v>
      </c>
      <c r="H106" s="16">
        <f>Tableau!K111</f>
        <v>4.443</v>
      </c>
      <c r="J106" s="25" t="str">
        <f>Tableau!C111</f>
        <v>RJ 353-1</v>
      </c>
      <c r="K106" s="25" t="str">
        <f>Tableau!B111</f>
        <v>PAR 1</v>
      </c>
      <c r="L106" s="34">
        <f t="shared" si="4"/>
        <v>48.52944138888889</v>
      </c>
      <c r="M106" s="34">
        <f t="shared" si="5"/>
        <v>-4.151234166666667</v>
      </c>
      <c r="N106" s="26"/>
      <c r="O106" s="26"/>
      <c r="P106" s="26"/>
      <c r="Q106" s="25">
        <f>Tableau!N111</f>
        <v>116.9</v>
      </c>
    </row>
    <row r="107" spans="1:17" ht="12.75">
      <c r="A107" s="13" t="s">
        <v>8</v>
      </c>
      <c r="B107" s="19">
        <f>Tableau!E112</f>
        <v>48</v>
      </c>
      <c r="C107" s="21">
        <f>Tableau!F112</f>
        <v>31</v>
      </c>
      <c r="D107" s="20">
        <f>Tableau!G112</f>
        <v>30.63</v>
      </c>
      <c r="E107" s="13" t="s">
        <v>361</v>
      </c>
      <c r="F107" s="15">
        <f>Tableau!I112</f>
        <v>4</v>
      </c>
      <c r="G107" s="15">
        <f>Tableau!J112</f>
        <v>9</v>
      </c>
      <c r="H107" s="16">
        <f>Tableau!K112</f>
        <v>0.074</v>
      </c>
      <c r="J107" s="25" t="str">
        <f>Tableau!C112</f>
        <v>RJ 937-1</v>
      </c>
      <c r="K107" s="25" t="str">
        <f>Tableau!B112</f>
        <v>HANGAR H3- 1</v>
      </c>
      <c r="L107" s="34">
        <f t="shared" si="4"/>
        <v>48.525175</v>
      </c>
      <c r="M107" s="34">
        <f t="shared" si="5"/>
        <v>-4.150020555555556</v>
      </c>
      <c r="N107" s="26"/>
      <c r="O107" s="26"/>
      <c r="P107" s="26"/>
      <c r="Q107" s="25">
        <f>Tableau!N112</f>
        <v>135.1</v>
      </c>
    </row>
    <row r="108" spans="1:17" ht="12.75">
      <c r="A108" s="13" t="s">
        <v>8</v>
      </c>
      <c r="B108" s="19">
        <f>Tableau!E113</f>
        <v>48</v>
      </c>
      <c r="C108" s="21">
        <f>Tableau!F113</f>
        <v>31</v>
      </c>
      <c r="D108" s="20">
        <f>Tableau!G113</f>
        <v>28.701</v>
      </c>
      <c r="E108" s="13" t="s">
        <v>361</v>
      </c>
      <c r="F108" s="15">
        <f>Tableau!I113</f>
        <v>4</v>
      </c>
      <c r="G108" s="15">
        <f>Tableau!J113</f>
        <v>9</v>
      </c>
      <c r="H108" s="16">
        <f>Tableau!K113</f>
        <v>0.078</v>
      </c>
      <c r="J108" s="25" t="str">
        <f>Tableau!C113</f>
        <v>RJ 937-2</v>
      </c>
      <c r="K108" s="25" t="str">
        <f>Tableau!B113</f>
        <v>HANGAR HM3- 2</v>
      </c>
      <c r="L108" s="34">
        <f t="shared" si="4"/>
        <v>48.52463916666667</v>
      </c>
      <c r="M108" s="34">
        <f t="shared" si="5"/>
        <v>-4.150021666666667</v>
      </c>
      <c r="N108" s="26"/>
      <c r="O108" s="26"/>
      <c r="P108" s="26"/>
      <c r="Q108" s="25">
        <f>Tableau!N113</f>
        <v>135.1</v>
      </c>
    </row>
    <row r="109" spans="1:17" ht="12.75">
      <c r="A109" s="13" t="s">
        <v>8</v>
      </c>
      <c r="B109" s="19">
        <f>Tableau!E114</f>
        <v>48</v>
      </c>
      <c r="C109" s="21">
        <f>Tableau!F114</f>
        <v>31</v>
      </c>
      <c r="D109" s="20">
        <f>Tableau!G114</f>
        <v>29.072</v>
      </c>
      <c r="E109" s="13" t="s">
        <v>361</v>
      </c>
      <c r="F109" s="15">
        <f>Tableau!I114</f>
        <v>4</v>
      </c>
      <c r="G109" s="15">
        <f>Tableau!J114</f>
        <v>9</v>
      </c>
      <c r="H109" s="16">
        <f>Tableau!K114</f>
        <v>7.498</v>
      </c>
      <c r="J109" s="25" t="str">
        <f>Tableau!C114</f>
        <v>RJ 937-4</v>
      </c>
      <c r="K109" s="25" t="str">
        <f>Tableau!B114</f>
        <v>HANGAR H3- 4</v>
      </c>
      <c r="L109" s="34">
        <f t="shared" si="4"/>
        <v>48.52474222222222</v>
      </c>
      <c r="M109" s="34">
        <f t="shared" si="5"/>
        <v>-4.152082777777778</v>
      </c>
      <c r="N109" s="26"/>
      <c r="O109" s="26"/>
      <c r="P109" s="26"/>
      <c r="Q109" s="25">
        <f>Tableau!N114</f>
        <v>135.1</v>
      </c>
    </row>
    <row r="110" spans="1:17" ht="12.75">
      <c r="A110" s="13" t="s">
        <v>8</v>
      </c>
      <c r="B110" s="19">
        <f>Tableau!E115</f>
        <v>48</v>
      </c>
      <c r="C110" s="21">
        <f>Tableau!F115</f>
        <v>31</v>
      </c>
      <c r="D110" s="20">
        <f>Tableau!G115</f>
        <v>27.321</v>
      </c>
      <c r="E110" s="13" t="s">
        <v>361</v>
      </c>
      <c r="F110" s="15">
        <f>Tableau!I115</f>
        <v>4</v>
      </c>
      <c r="G110" s="15">
        <f>Tableau!J115</f>
        <v>9</v>
      </c>
      <c r="H110" s="16">
        <f>Tableau!K115</f>
        <v>6.978</v>
      </c>
      <c r="J110" s="25" t="str">
        <f>Tableau!C115</f>
        <v>RJ 937-3</v>
      </c>
      <c r="K110" s="25" t="str">
        <f>Tableau!B115</f>
        <v>HANGAR H3- 3</v>
      </c>
      <c r="L110" s="34">
        <f t="shared" si="4"/>
        <v>48.524255833333335</v>
      </c>
      <c r="M110" s="34">
        <f t="shared" si="5"/>
        <v>-4.151938333333334</v>
      </c>
      <c r="N110" s="26"/>
      <c r="O110" s="26"/>
      <c r="P110" s="26"/>
      <c r="Q110" s="25">
        <f>Tableau!N115</f>
        <v>135.1</v>
      </c>
    </row>
    <row r="111" spans="1:17" ht="12.75">
      <c r="A111" s="13" t="s">
        <v>8</v>
      </c>
      <c r="B111" s="19">
        <f>Tableau!E116</f>
        <v>48</v>
      </c>
      <c r="C111" s="21">
        <f>Tableau!F116</f>
        <v>31</v>
      </c>
      <c r="D111" s="20">
        <f>Tableau!G116</f>
        <v>27.401</v>
      </c>
      <c r="E111" s="13" t="s">
        <v>361</v>
      </c>
      <c r="F111" s="15">
        <f>Tableau!I116</f>
        <v>4</v>
      </c>
      <c r="G111" s="15">
        <f>Tableau!J116</f>
        <v>9</v>
      </c>
      <c r="H111" s="16">
        <f>Tableau!K116</f>
        <v>7.781</v>
      </c>
      <c r="J111" s="25" t="str">
        <f>Tableau!C116</f>
        <v>RJ 936-2</v>
      </c>
      <c r="K111" s="25" t="str">
        <f>Tableau!B116</f>
        <v>MAGAZIN PARACHUTES 2</v>
      </c>
      <c r="L111" s="34">
        <f t="shared" si="4"/>
        <v>48.524278055555556</v>
      </c>
      <c r="M111" s="34">
        <f t="shared" si="5"/>
        <v>-4.1521613888888895</v>
      </c>
      <c r="N111" s="26"/>
      <c r="O111" s="26"/>
      <c r="P111" s="26"/>
      <c r="Q111" s="25">
        <f>Tableau!N116</f>
        <v>133.6</v>
      </c>
    </row>
    <row r="112" spans="1:17" ht="12.75">
      <c r="A112" s="13" t="s">
        <v>8</v>
      </c>
      <c r="B112" s="19">
        <f>Tableau!E117</f>
        <v>48</v>
      </c>
      <c r="C112" s="21">
        <f>Tableau!F117</f>
        <v>31</v>
      </c>
      <c r="D112" s="20">
        <f>Tableau!G117</f>
        <v>28.837</v>
      </c>
      <c r="E112" s="13" t="s">
        <v>361</v>
      </c>
      <c r="F112" s="15">
        <f>Tableau!I117</f>
        <v>4</v>
      </c>
      <c r="G112" s="15">
        <f>Tableau!J117</f>
        <v>9</v>
      </c>
      <c r="H112" s="16">
        <f>Tableau!K117</f>
        <v>8.436</v>
      </c>
      <c r="J112" s="25" t="str">
        <f>Tableau!C117</f>
        <v>RJ 936-1</v>
      </c>
      <c r="K112" s="25" t="str">
        <f>Tableau!B117</f>
        <v>MAGAZIN PARACHUTES 1</v>
      </c>
      <c r="L112" s="34">
        <f t="shared" si="4"/>
        <v>48.524676944444444</v>
      </c>
      <c r="M112" s="34">
        <f t="shared" si="5"/>
        <v>-4.1523433333333335</v>
      </c>
      <c r="N112" s="26"/>
      <c r="O112" s="26"/>
      <c r="P112" s="26"/>
      <c r="Q112" s="25">
        <f>Tableau!N117</f>
        <v>133.6</v>
      </c>
    </row>
    <row r="113" spans="1:17" ht="12.75">
      <c r="A113" s="13" t="s">
        <v>8</v>
      </c>
      <c r="B113" s="19">
        <f>Tableau!E118</f>
        <v>48</v>
      </c>
      <c r="C113" s="21">
        <f>Tableau!F118</f>
        <v>31</v>
      </c>
      <c r="D113" s="20">
        <f>Tableau!G118</f>
        <v>27.233</v>
      </c>
      <c r="E113" s="13" t="s">
        <v>361</v>
      </c>
      <c r="F113" s="15">
        <f>Tableau!I118</f>
        <v>4</v>
      </c>
      <c r="G113" s="15">
        <f>Tableau!J118</f>
        <v>9</v>
      </c>
      <c r="H113" s="16">
        <f>Tableau!K118</f>
        <v>8.629</v>
      </c>
      <c r="J113" s="25" t="str">
        <f>Tableau!C118</f>
        <v>RJ 936-3</v>
      </c>
      <c r="K113" s="25" t="str">
        <f>Tableau!B118</f>
        <v>MAGAZIN PARACHUTES 3</v>
      </c>
      <c r="L113" s="34">
        <f t="shared" si="4"/>
        <v>48.524231388888886</v>
      </c>
      <c r="M113" s="34">
        <f t="shared" si="5"/>
        <v>-4.152396944444445</v>
      </c>
      <c r="N113" s="26"/>
      <c r="O113" s="26"/>
      <c r="P113" s="26"/>
      <c r="Q113" s="25">
        <f>Tableau!N118</f>
        <v>133.6</v>
      </c>
    </row>
    <row r="114" spans="1:17" ht="12.75">
      <c r="A114" s="13" t="s">
        <v>8</v>
      </c>
      <c r="B114" s="19">
        <f>Tableau!E119</f>
        <v>48</v>
      </c>
      <c r="C114" s="21">
        <f>Tableau!F119</f>
        <v>31</v>
      </c>
      <c r="D114" s="20">
        <f>Tableau!G119</f>
        <v>28.715</v>
      </c>
      <c r="E114" s="13" t="s">
        <v>361</v>
      </c>
      <c r="F114" s="15">
        <f>Tableau!I119</f>
        <v>4</v>
      </c>
      <c r="G114" s="15">
        <f>Tableau!J119</f>
        <v>9</v>
      </c>
      <c r="H114" s="16">
        <f>Tableau!K119</f>
        <v>9.696</v>
      </c>
      <c r="J114" s="25" t="str">
        <f>Tableau!C119</f>
        <v>RJ 936-4</v>
      </c>
      <c r="K114" s="25" t="str">
        <f>Tableau!B119</f>
        <v>MAGAZIN PARACHUTES 4</v>
      </c>
      <c r="L114" s="34">
        <f t="shared" si="4"/>
        <v>48.52464305555556</v>
      </c>
      <c r="M114" s="34">
        <f t="shared" si="5"/>
        <v>-4.152693333333334</v>
      </c>
      <c r="N114" s="26"/>
      <c r="O114" s="26"/>
      <c r="P114" s="26"/>
      <c r="Q114" s="25">
        <f>Tableau!N119</f>
        <v>133.6</v>
      </c>
    </row>
    <row r="115" spans="1:17" ht="12.75">
      <c r="A115" s="13" t="s">
        <v>8</v>
      </c>
      <c r="B115" s="19">
        <f>Tableau!E120</f>
        <v>48</v>
      </c>
      <c r="C115" s="21">
        <f>Tableau!F120</f>
        <v>31</v>
      </c>
      <c r="D115" s="20">
        <f>Tableau!G120</f>
        <v>27.252</v>
      </c>
      <c r="E115" s="13" t="s">
        <v>361</v>
      </c>
      <c r="F115" s="15">
        <f>Tableau!I120</f>
        <v>4</v>
      </c>
      <c r="G115" s="15">
        <f>Tableau!J120</f>
        <v>9</v>
      </c>
      <c r="H115" s="16">
        <f>Tableau!K120</f>
        <v>9.589</v>
      </c>
      <c r="J115" s="25" t="str">
        <f>Tableau!C120</f>
        <v>RJ 935-2</v>
      </c>
      <c r="K115" s="25" t="str">
        <f>Tableau!B120</f>
        <v>ATELIER ARMEMENT 2</v>
      </c>
      <c r="L115" s="34">
        <f t="shared" si="4"/>
        <v>48.52423666666667</v>
      </c>
      <c r="M115" s="34">
        <f t="shared" si="5"/>
        <v>-4.1526636111111115</v>
      </c>
      <c r="N115" s="26"/>
      <c r="O115" s="26"/>
      <c r="P115" s="26"/>
      <c r="Q115" s="25">
        <f>Tableau!N120</f>
        <v>121.7</v>
      </c>
    </row>
    <row r="116" spans="1:17" ht="12.75">
      <c r="A116" s="13" t="s">
        <v>8</v>
      </c>
      <c r="B116" s="19">
        <f>Tableau!E121</f>
        <v>48</v>
      </c>
      <c r="C116" s="21">
        <f>Tableau!F121</f>
        <v>31</v>
      </c>
      <c r="D116" s="20">
        <f>Tableau!G121</f>
        <v>28.619</v>
      </c>
      <c r="E116" s="13" t="s">
        <v>361</v>
      </c>
      <c r="F116" s="15">
        <f>Tableau!I121</f>
        <v>4</v>
      </c>
      <c r="G116" s="15">
        <f>Tableau!J121</f>
        <v>9</v>
      </c>
      <c r="H116" s="16">
        <f>Tableau!K121</f>
        <v>10.207</v>
      </c>
      <c r="J116" s="25" t="str">
        <f>Tableau!C121</f>
        <v>RJ 935-1</v>
      </c>
      <c r="K116" s="25" t="str">
        <f>Tableau!B121</f>
        <v>ATELIER ARMEMENT 1</v>
      </c>
      <c r="L116" s="34">
        <f t="shared" si="4"/>
        <v>48.52461638888889</v>
      </c>
      <c r="M116" s="34">
        <f t="shared" si="5"/>
        <v>-4.152835277777778</v>
      </c>
      <c r="N116" s="26"/>
      <c r="O116" s="26"/>
      <c r="P116" s="26"/>
      <c r="Q116" s="25">
        <f>Tableau!N121</f>
        <v>121.7</v>
      </c>
    </row>
    <row r="117" spans="1:17" ht="12.75">
      <c r="A117" s="13" t="s">
        <v>8</v>
      </c>
      <c r="B117" s="19">
        <f>Tableau!E122</f>
        <v>48</v>
      </c>
      <c r="C117" s="21">
        <f>Tableau!F122</f>
        <v>31</v>
      </c>
      <c r="D117" s="20">
        <f>Tableau!G122</f>
        <v>27.062</v>
      </c>
      <c r="E117" s="13" t="s">
        <v>361</v>
      </c>
      <c r="F117" s="15">
        <f>Tableau!I122</f>
        <v>4</v>
      </c>
      <c r="G117" s="15">
        <f>Tableau!J122</f>
        <v>9</v>
      </c>
      <c r="H117" s="16">
        <f>Tableau!K122</f>
        <v>10.55</v>
      </c>
      <c r="J117" s="25" t="str">
        <f>Tableau!C122</f>
        <v>RJ 935-3</v>
      </c>
      <c r="K117" s="25" t="str">
        <f>Tableau!B122</f>
        <v>ATELIER ARMEMENT 3</v>
      </c>
      <c r="L117" s="34">
        <f t="shared" si="4"/>
        <v>48.524183888888885</v>
      </c>
      <c r="M117" s="34">
        <f t="shared" si="5"/>
        <v>-4.152930555555556</v>
      </c>
      <c r="N117" s="26"/>
      <c r="O117" s="26"/>
      <c r="P117" s="26"/>
      <c r="Q117" s="25">
        <f>Tableau!N122</f>
        <v>121.7</v>
      </c>
    </row>
    <row r="118" spans="1:17" ht="12.75">
      <c r="A118" s="13" t="s">
        <v>8</v>
      </c>
      <c r="B118" s="19">
        <f>Tableau!E123</f>
        <v>48</v>
      </c>
      <c r="C118" s="21">
        <f>Tableau!F123</f>
        <v>31</v>
      </c>
      <c r="D118" s="20">
        <f>Tableau!G123</f>
        <v>28.365</v>
      </c>
      <c r="E118" s="13" t="s">
        <v>361</v>
      </c>
      <c r="F118" s="15">
        <f>Tableau!I123</f>
        <v>4</v>
      </c>
      <c r="G118" s="15">
        <f>Tableau!J123</f>
        <v>9</v>
      </c>
      <c r="H118" s="16">
        <f>Tableau!K123</f>
        <v>11.464</v>
      </c>
      <c r="J118" s="25" t="str">
        <f>Tableau!C123</f>
        <v>RJ 935-4</v>
      </c>
      <c r="K118" s="25" t="str">
        <f>Tableau!B123</f>
        <v>ATELIER ARMEMENT 4</v>
      </c>
      <c r="L118" s="34">
        <f t="shared" si="4"/>
        <v>48.524545833333335</v>
      </c>
      <c r="M118" s="34">
        <f t="shared" si="5"/>
        <v>-4.153184444444445</v>
      </c>
      <c r="N118" s="26"/>
      <c r="O118" s="26"/>
      <c r="P118" s="26"/>
      <c r="Q118" s="25">
        <f>Tableau!N123</f>
        <v>121.7</v>
      </c>
    </row>
    <row r="119" spans="1:17" ht="12.75">
      <c r="A119" s="13" t="s">
        <v>8</v>
      </c>
      <c r="B119" s="19">
        <f>Tableau!E124</f>
        <v>48</v>
      </c>
      <c r="C119" s="21">
        <f>Tableau!F124</f>
        <v>31</v>
      </c>
      <c r="D119" s="20">
        <f>Tableau!G124</f>
        <v>26.904</v>
      </c>
      <c r="E119" s="13" t="s">
        <v>361</v>
      </c>
      <c r="F119" s="15">
        <f>Tableau!I124</f>
        <v>4</v>
      </c>
      <c r="G119" s="15">
        <f>Tableau!J124</f>
        <v>9</v>
      </c>
      <c r="H119" s="16">
        <f>Tableau!K124</f>
        <v>12.299</v>
      </c>
      <c r="J119" s="25" t="str">
        <f>Tableau!C124</f>
        <v>RJ 934-2</v>
      </c>
      <c r="K119" s="25" t="str">
        <f>Tableau!B124</f>
        <v>ATELIER PEINTURE 2</v>
      </c>
      <c r="L119" s="34">
        <f t="shared" si="4"/>
        <v>48.524139999999996</v>
      </c>
      <c r="M119" s="34">
        <f t="shared" si="5"/>
        <v>-4.153416388888889</v>
      </c>
      <c r="N119" s="26"/>
      <c r="O119" s="26"/>
      <c r="P119" s="26"/>
      <c r="Q119" s="25">
        <f>Tableau!N124</f>
        <v>127.1</v>
      </c>
    </row>
    <row r="120" spans="1:17" ht="12.75">
      <c r="A120" s="13" t="s">
        <v>8</v>
      </c>
      <c r="B120" s="19">
        <f>Tableau!E125</f>
        <v>48</v>
      </c>
      <c r="C120" s="21">
        <f>Tableau!F125</f>
        <v>37</v>
      </c>
      <c r="D120" s="20">
        <f>Tableau!G125</f>
        <v>11.901</v>
      </c>
      <c r="E120" s="13" t="s">
        <v>361</v>
      </c>
      <c r="F120" s="15">
        <f>Tableau!I125</f>
        <v>4</v>
      </c>
      <c r="G120" s="15">
        <f>Tableau!J125</f>
        <v>11</v>
      </c>
      <c r="H120" s="16">
        <f>Tableau!K125</f>
        <v>48.706</v>
      </c>
      <c r="J120" s="25" t="str">
        <f>Tableau!C125</f>
        <v>RJ 844</v>
      </c>
      <c r="K120" s="25" t="str">
        <f>Tableau!B125</f>
        <v>Château d'eau</v>
      </c>
      <c r="L120" s="34">
        <f t="shared" si="4"/>
        <v>48.6199725</v>
      </c>
      <c r="M120" s="34">
        <f t="shared" si="5"/>
        <v>-4.196862777777778</v>
      </c>
      <c r="N120" s="26"/>
      <c r="O120" s="26"/>
      <c r="P120" s="26"/>
      <c r="Q120" s="25">
        <f>Tableau!N125</f>
        <v>111.4</v>
      </c>
    </row>
    <row r="121" spans="1:17" ht="12.75">
      <c r="A121" s="13" t="s">
        <v>8</v>
      </c>
      <c r="B121" s="19">
        <f>Tableau!E126</f>
        <v>48</v>
      </c>
      <c r="C121" s="21">
        <f>Tableau!F126</f>
        <v>31</v>
      </c>
      <c r="D121" s="20">
        <f>Tableau!G126</f>
        <v>27.992</v>
      </c>
      <c r="E121" s="13" t="s">
        <v>361</v>
      </c>
      <c r="F121" s="15">
        <f>Tableau!I126</f>
        <v>4</v>
      </c>
      <c r="G121" s="15">
        <f>Tableau!J126</f>
        <v>9</v>
      </c>
      <c r="H121" s="16">
        <f>Tableau!K126</f>
        <v>13.157</v>
      </c>
      <c r="J121" s="25" t="str">
        <f>Tableau!C126</f>
        <v>RJ 934-1</v>
      </c>
      <c r="K121" s="25" t="str">
        <f>Tableau!B126</f>
        <v>ATELIER PEINTURE 1</v>
      </c>
      <c r="L121" s="34">
        <f t="shared" si="4"/>
        <v>48.52444222222222</v>
      </c>
      <c r="M121" s="34">
        <f t="shared" si="5"/>
        <v>-4.153654722222223</v>
      </c>
      <c r="N121" s="26"/>
      <c r="O121" s="26"/>
      <c r="P121" s="26"/>
      <c r="Q121" s="25">
        <f>Tableau!N126</f>
        <v>127.1</v>
      </c>
    </row>
    <row r="122" spans="1:17" ht="12.75">
      <c r="A122" s="13" t="s">
        <v>8</v>
      </c>
      <c r="B122" s="19">
        <f>Tableau!E127</f>
        <v>48</v>
      </c>
      <c r="C122" s="21">
        <f>Tableau!F127</f>
        <v>31</v>
      </c>
      <c r="D122" s="20">
        <f>Tableau!G127</f>
        <v>41.739</v>
      </c>
      <c r="E122" s="13" t="s">
        <v>361</v>
      </c>
      <c r="F122" s="15">
        <f>Tableau!I127</f>
        <v>4</v>
      </c>
      <c r="G122" s="15">
        <f>Tableau!J127</f>
        <v>9</v>
      </c>
      <c r="H122" s="16">
        <f>Tableau!K127</f>
        <v>22.498</v>
      </c>
      <c r="J122" s="25" t="str">
        <f>Tableau!C127</f>
        <v>RJ 352-2</v>
      </c>
      <c r="K122" s="25" t="str">
        <f>Tableau!B127</f>
        <v>TACAN 2</v>
      </c>
      <c r="L122" s="34">
        <f t="shared" si="4"/>
        <v>48.528260833333334</v>
      </c>
      <c r="M122" s="34">
        <f t="shared" si="5"/>
        <v>-4.156249444444445</v>
      </c>
      <c r="N122" s="26"/>
      <c r="O122" s="26"/>
      <c r="P122" s="26"/>
      <c r="Q122" s="25">
        <f>Tableau!N127</f>
        <v>114.9</v>
      </c>
    </row>
    <row r="123" spans="1:17" ht="12.75">
      <c r="A123" s="13" t="s">
        <v>8</v>
      </c>
      <c r="B123" s="19">
        <f>Tableau!E128</f>
        <v>48</v>
      </c>
      <c r="C123" s="21">
        <f>Tableau!F128</f>
        <v>31</v>
      </c>
      <c r="D123" s="20">
        <f>Tableau!G128</f>
        <v>41.898</v>
      </c>
      <c r="E123" s="13" t="s">
        <v>361</v>
      </c>
      <c r="F123" s="15">
        <f>Tableau!I128</f>
        <v>4</v>
      </c>
      <c r="G123" s="15">
        <f>Tableau!J128</f>
        <v>9</v>
      </c>
      <c r="H123" s="16">
        <f>Tableau!K128</f>
        <v>22.571</v>
      </c>
      <c r="J123" s="25" t="str">
        <f>Tableau!C128</f>
        <v>RJ 352-1</v>
      </c>
      <c r="K123" s="25" t="str">
        <f>Tableau!B128</f>
        <v>TACAN 1</v>
      </c>
      <c r="L123" s="34">
        <f t="shared" si="4"/>
        <v>48.528304999999996</v>
      </c>
      <c r="M123" s="34">
        <f t="shared" si="5"/>
        <v>-4.1562697222222225</v>
      </c>
      <c r="N123" s="26"/>
      <c r="O123" s="26"/>
      <c r="P123" s="26"/>
      <c r="Q123" s="25">
        <f>Tableau!N128</f>
        <v>114.9</v>
      </c>
    </row>
    <row r="124" spans="1:17" ht="12.75">
      <c r="A124" s="13" t="s">
        <v>8</v>
      </c>
      <c r="B124" s="19">
        <f>Tableau!E129</f>
        <v>48</v>
      </c>
      <c r="C124" s="21">
        <f>Tableau!F129</f>
        <v>31</v>
      </c>
      <c r="D124" s="20">
        <f>Tableau!G129</f>
        <v>26.007</v>
      </c>
      <c r="E124" s="13" t="s">
        <v>361</v>
      </c>
      <c r="F124" s="15">
        <f>Tableau!I129</f>
        <v>4</v>
      </c>
      <c r="G124" s="15">
        <f>Tableau!J129</f>
        <v>9</v>
      </c>
      <c r="H124" s="16">
        <f>Tableau!K129</f>
        <v>15.419</v>
      </c>
      <c r="J124" s="25" t="str">
        <f>Tableau!C129</f>
        <v>RJ 934-3</v>
      </c>
      <c r="K124" s="25" t="str">
        <f>Tableau!B129</f>
        <v>ATELIER PEINTURE 3</v>
      </c>
      <c r="L124" s="34">
        <f t="shared" si="4"/>
        <v>48.52389083333333</v>
      </c>
      <c r="M124" s="34">
        <f t="shared" si="5"/>
        <v>-4.154283055555556</v>
      </c>
      <c r="N124" s="26"/>
      <c r="O124" s="26"/>
      <c r="P124" s="26"/>
      <c r="Q124" s="25">
        <f>Tableau!N129</f>
        <v>127.1</v>
      </c>
    </row>
    <row r="125" spans="1:17" ht="12.75">
      <c r="A125" s="13" t="s">
        <v>8</v>
      </c>
      <c r="B125" s="19">
        <f>Tableau!E130</f>
        <v>48</v>
      </c>
      <c r="C125" s="21">
        <f>Tableau!F130</f>
        <v>31</v>
      </c>
      <c r="D125" s="20">
        <f>Tableau!G130</f>
        <v>27.414</v>
      </c>
      <c r="E125" s="13" t="s">
        <v>361</v>
      </c>
      <c r="F125" s="15">
        <f>Tableau!I130</f>
        <v>4</v>
      </c>
      <c r="G125" s="15">
        <f>Tableau!J130</f>
        <v>9</v>
      </c>
      <c r="H125" s="16">
        <f>Tableau!K130</f>
        <v>16.055</v>
      </c>
      <c r="J125" s="25" t="str">
        <f>Tableau!C130</f>
        <v>RJ 934-4</v>
      </c>
      <c r="K125" s="25" t="str">
        <f>Tableau!B130</f>
        <v>ATELIER PEINTURE 4</v>
      </c>
      <c r="L125" s="34">
        <f t="shared" si="4"/>
        <v>48.52428166666667</v>
      </c>
      <c r="M125" s="34">
        <f t="shared" si="5"/>
        <v>-4.154459722222223</v>
      </c>
      <c r="N125" s="26"/>
      <c r="O125" s="26"/>
      <c r="P125" s="26"/>
      <c r="Q125" s="25">
        <f>Tableau!N130</f>
        <v>127.1</v>
      </c>
    </row>
    <row r="126" spans="1:17" ht="12.75">
      <c r="A126" s="13" t="s">
        <v>8</v>
      </c>
      <c r="B126" s="19">
        <f>Tableau!E131</f>
        <v>48</v>
      </c>
      <c r="C126" s="21">
        <f>Tableau!F131</f>
        <v>31</v>
      </c>
      <c r="D126" s="20">
        <f>Tableau!G131</f>
        <v>41.789</v>
      </c>
      <c r="E126" s="13" t="s">
        <v>361</v>
      </c>
      <c r="F126" s="15">
        <f>Tableau!I131</f>
        <v>4</v>
      </c>
      <c r="G126" s="15">
        <f>Tableau!J131</f>
        <v>9</v>
      </c>
      <c r="H126" s="16">
        <f>Tableau!K131</f>
        <v>22.696</v>
      </c>
      <c r="J126" s="25" t="str">
        <f>Tableau!C131</f>
        <v>RJ 201</v>
      </c>
      <c r="K126" s="25" t="str">
        <f>Tableau!B131</f>
        <v>TACAN (NAV)</v>
      </c>
      <c r="L126" s="34">
        <f t="shared" si="4"/>
        <v>48.52827472222222</v>
      </c>
      <c r="M126" s="34">
        <f t="shared" si="5"/>
        <v>-4.156304444444444</v>
      </c>
      <c r="N126" s="26"/>
      <c r="O126" s="26"/>
      <c r="P126" s="26"/>
      <c r="Q126" s="25">
        <f>Tableau!N131</f>
        <v>114.9</v>
      </c>
    </row>
    <row r="127" spans="1:17" ht="12.75">
      <c r="A127" s="13" t="s">
        <v>8</v>
      </c>
      <c r="B127" s="19">
        <f>Tableau!E132</f>
        <v>48</v>
      </c>
      <c r="C127" s="21">
        <f>Tableau!F132</f>
        <v>31</v>
      </c>
      <c r="D127" s="20">
        <f>Tableau!G132</f>
        <v>41.69</v>
      </c>
      <c r="E127" s="13" t="s">
        <v>361</v>
      </c>
      <c r="F127" s="15">
        <f>Tableau!I132</f>
        <v>4</v>
      </c>
      <c r="G127" s="15">
        <f>Tableau!J132</f>
        <v>9</v>
      </c>
      <c r="H127" s="16">
        <f>Tableau!K132</f>
        <v>22.736</v>
      </c>
      <c r="J127" s="25" t="str">
        <f>Tableau!C132</f>
        <v>RJ 352-3</v>
      </c>
      <c r="K127" s="25" t="str">
        <f>Tableau!B132</f>
        <v>TACAN 3</v>
      </c>
      <c r="L127" s="34">
        <f t="shared" si="4"/>
        <v>48.52824722222222</v>
      </c>
      <c r="M127" s="34">
        <f t="shared" si="5"/>
        <v>-4.1563155555555555</v>
      </c>
      <c r="N127" s="26"/>
      <c r="O127" s="26"/>
      <c r="P127" s="26"/>
      <c r="Q127" s="25">
        <f>Tableau!N132</f>
        <v>114.9</v>
      </c>
    </row>
    <row r="128" spans="1:17" ht="12.75">
      <c r="A128" s="13" t="s">
        <v>8</v>
      </c>
      <c r="B128" s="19">
        <f>Tableau!E133</f>
        <v>48</v>
      </c>
      <c r="C128" s="21">
        <f>Tableau!F133</f>
        <v>31</v>
      </c>
      <c r="D128" s="20">
        <f>Tableau!G133</f>
        <v>41.849</v>
      </c>
      <c r="E128" s="13" t="s">
        <v>361</v>
      </c>
      <c r="F128" s="15">
        <f>Tableau!I133</f>
        <v>4</v>
      </c>
      <c r="G128" s="15">
        <f>Tableau!J133</f>
        <v>9</v>
      </c>
      <c r="H128" s="16">
        <f>Tableau!K133</f>
        <v>22.81</v>
      </c>
      <c r="J128" s="25" t="str">
        <f>Tableau!C133</f>
        <v>RJ 352-4</v>
      </c>
      <c r="K128" s="25" t="str">
        <f>Tableau!B133</f>
        <v>TACAN 4</v>
      </c>
      <c r="L128" s="34">
        <f t="shared" si="4"/>
        <v>48.52829138888889</v>
      </c>
      <c r="M128" s="34">
        <f t="shared" si="5"/>
        <v>-4.156336111111112</v>
      </c>
      <c r="N128" s="26"/>
      <c r="O128" s="26"/>
      <c r="P128" s="26"/>
      <c r="Q128" s="25">
        <f>Tableau!N133</f>
        <v>114.9</v>
      </c>
    </row>
    <row r="129" spans="1:17" ht="12.75">
      <c r="A129" s="13" t="s">
        <v>8</v>
      </c>
      <c r="B129" s="19">
        <f>Tableau!E134</f>
        <v>48</v>
      </c>
      <c r="C129" s="21">
        <f>Tableau!F134</f>
        <v>31</v>
      </c>
      <c r="D129" s="20">
        <f>Tableau!G134</f>
        <v>31.289</v>
      </c>
      <c r="E129" s="13" t="s">
        <v>361</v>
      </c>
      <c r="F129" s="15">
        <f>Tableau!I134</f>
        <v>4</v>
      </c>
      <c r="G129" s="15">
        <f>Tableau!J134</f>
        <v>9</v>
      </c>
      <c r="H129" s="16">
        <f>Tableau!K134</f>
        <v>20.348</v>
      </c>
      <c r="J129" s="25" t="str">
        <f>Tableau!C134</f>
        <v>RJ 929-1</v>
      </c>
      <c r="K129" s="25" t="str">
        <f>Tableau!B134</f>
        <v>BANC ESSAI MOTEUR 1</v>
      </c>
      <c r="L129" s="34">
        <f t="shared" si="4"/>
        <v>48.52535805555556</v>
      </c>
      <c r="M129" s="34">
        <f t="shared" si="5"/>
        <v>-4.155652222222223</v>
      </c>
      <c r="N129" s="26"/>
      <c r="O129" s="26"/>
      <c r="P129" s="26"/>
      <c r="Q129" s="25">
        <f>Tableau!N134</f>
        <v>121.5</v>
      </c>
    </row>
    <row r="130" spans="1:17" ht="12.75">
      <c r="A130" s="13" t="s">
        <v>8</v>
      </c>
      <c r="B130" s="19">
        <f>Tableau!E135</f>
        <v>48</v>
      </c>
      <c r="C130" s="21">
        <f>Tableau!F135</f>
        <v>31</v>
      </c>
      <c r="D130" s="20">
        <f>Tableau!G135</f>
        <v>31.047</v>
      </c>
      <c r="E130" s="13" t="s">
        <v>361</v>
      </c>
      <c r="F130" s="15">
        <f>Tableau!I135</f>
        <v>4</v>
      </c>
      <c r="G130" s="15">
        <f>Tableau!J135</f>
        <v>9</v>
      </c>
      <c r="H130" s="16">
        <f>Tableau!K135</f>
        <v>20.24</v>
      </c>
      <c r="J130" s="25" t="str">
        <f>Tableau!C135</f>
        <v>RJ 929-2</v>
      </c>
      <c r="K130" s="25" t="str">
        <f>Tableau!B135</f>
        <v>BANC ESSAI MOTEUR 2</v>
      </c>
      <c r="L130" s="34">
        <f t="shared" si="4"/>
        <v>48.52529083333333</v>
      </c>
      <c r="M130" s="34">
        <f t="shared" si="5"/>
        <v>-4.155622222222223</v>
      </c>
      <c r="N130" s="26"/>
      <c r="O130" s="26"/>
      <c r="P130" s="26"/>
      <c r="Q130" s="25">
        <f>Tableau!N135</f>
        <v>121.5</v>
      </c>
    </row>
    <row r="131" spans="1:17" ht="12.75">
      <c r="A131" s="13" t="s">
        <v>8</v>
      </c>
      <c r="B131" s="19">
        <f>Tableau!E136</f>
        <v>48</v>
      </c>
      <c r="C131" s="21">
        <f>Tableau!F136</f>
        <v>31</v>
      </c>
      <c r="D131" s="20">
        <f>Tableau!G136</f>
        <v>25.105</v>
      </c>
      <c r="E131" s="13" t="s">
        <v>361</v>
      </c>
      <c r="F131" s="15">
        <f>Tableau!I136</f>
        <v>4</v>
      </c>
      <c r="G131" s="15">
        <f>Tableau!J136</f>
        <v>9</v>
      </c>
      <c r="H131" s="16">
        <f>Tableau!K136</f>
        <v>17.855</v>
      </c>
      <c r="J131" s="25" t="str">
        <f>Tableau!C136</f>
        <v>RJ 933-2</v>
      </c>
      <c r="K131" s="25" t="str">
        <f>Tableau!B136</f>
        <v>HANGAR 17F- 2</v>
      </c>
      <c r="L131" s="34">
        <f t="shared" si="4"/>
        <v>48.52364027777778</v>
      </c>
      <c r="M131" s="34">
        <f t="shared" si="5"/>
        <v>-4.154959722222222</v>
      </c>
      <c r="N131" s="26"/>
      <c r="O131" s="26"/>
      <c r="P131" s="26"/>
      <c r="Q131" s="25">
        <f>Tableau!N136</f>
        <v>123.8</v>
      </c>
    </row>
    <row r="132" spans="1:17" ht="12.75">
      <c r="A132" s="13" t="s">
        <v>8</v>
      </c>
      <c r="B132" s="19">
        <f>Tableau!E137</f>
        <v>48</v>
      </c>
      <c r="C132" s="21">
        <f>Tableau!F137</f>
        <v>31</v>
      </c>
      <c r="D132" s="20">
        <f>Tableau!G137</f>
        <v>26.922</v>
      </c>
      <c r="E132" s="13" t="s">
        <v>361</v>
      </c>
      <c r="F132" s="15">
        <f>Tableau!I137</f>
        <v>4</v>
      </c>
      <c r="G132" s="15">
        <f>Tableau!J137</f>
        <v>9</v>
      </c>
      <c r="H132" s="16">
        <f>Tableau!K137</f>
        <v>18.677</v>
      </c>
      <c r="J132" s="25" t="str">
        <f>Tableau!C137</f>
        <v>RJ 933-1</v>
      </c>
      <c r="K132" s="25" t="str">
        <f>Tableau!B137</f>
        <v>HANGAR 17F- 1</v>
      </c>
      <c r="L132" s="34">
        <f t="shared" si="4"/>
        <v>48.524145</v>
      </c>
      <c r="M132" s="34">
        <f t="shared" si="5"/>
        <v>-4.155188055555556</v>
      </c>
      <c r="N132" s="26"/>
      <c r="O132" s="26"/>
      <c r="P132" s="26"/>
      <c r="Q132" s="25">
        <f>Tableau!N137</f>
        <v>123.8</v>
      </c>
    </row>
    <row r="133" spans="1:17" ht="12.75">
      <c r="A133" s="13" t="s">
        <v>8</v>
      </c>
      <c r="B133" s="19">
        <f>Tableau!E138</f>
        <v>48</v>
      </c>
      <c r="C133" s="21">
        <f>Tableau!F138</f>
        <v>34</v>
      </c>
      <c r="D133" s="20">
        <f>Tableau!G138</f>
        <v>31.955</v>
      </c>
      <c r="E133" s="13" t="s">
        <v>361</v>
      </c>
      <c r="F133" s="15">
        <f>Tableau!I138</f>
        <v>4</v>
      </c>
      <c r="G133" s="15">
        <f>Tableau!J138</f>
        <v>10</v>
      </c>
      <c r="H133" s="16">
        <f>Tableau!K138</f>
        <v>43.43</v>
      </c>
      <c r="J133" s="25" t="str">
        <f>Tableau!C138</f>
        <v>RJ 972</v>
      </c>
      <c r="K133" s="25" t="str">
        <f>Tableau!B138</f>
        <v>CHATEAU EAU</v>
      </c>
      <c r="L133" s="34">
        <f t="shared" si="4"/>
        <v>48.575543055555556</v>
      </c>
      <c r="M133" s="34">
        <f t="shared" si="5"/>
        <v>-4.178730555555556</v>
      </c>
      <c r="N133" s="26"/>
      <c r="O133" s="26"/>
      <c r="P133" s="26"/>
      <c r="Q133" s="25">
        <f>Tableau!N138</f>
        <v>132.6</v>
      </c>
    </row>
    <row r="134" spans="1:17" ht="12.75">
      <c r="A134" s="13" t="s">
        <v>8</v>
      </c>
      <c r="B134" s="19">
        <f>Tableau!E139</f>
        <v>48</v>
      </c>
      <c r="C134" s="21">
        <f>Tableau!F139</f>
        <v>31</v>
      </c>
      <c r="D134" s="20">
        <f>Tableau!G139</f>
        <v>26.511</v>
      </c>
      <c r="E134" s="13" t="s">
        <v>361</v>
      </c>
      <c r="F134" s="15">
        <f>Tableau!I139</f>
        <v>4</v>
      </c>
      <c r="G134" s="15">
        <f>Tableau!J139</f>
        <v>9</v>
      </c>
      <c r="H134" s="16">
        <f>Tableau!K139</f>
        <v>20.737</v>
      </c>
      <c r="J134" s="25" t="str">
        <f>Tableau!C139</f>
        <v>RJ 933-4</v>
      </c>
      <c r="K134" s="25" t="str">
        <f>Tableau!B139</f>
        <v>HANGAR 17F- 4</v>
      </c>
      <c r="L134" s="34">
        <f aca="true" t="shared" si="6" ref="L134:L191">IF((A134="N"),1,-1)*(B134+C134/60+D134/3600)</f>
        <v>48.524030833333335</v>
      </c>
      <c r="M134" s="34">
        <f aca="true" t="shared" si="7" ref="M134:M191">IF((E134="E"),1,-1)*(F134+G134/60+H134/3600)</f>
        <v>-4.1557602777777785</v>
      </c>
      <c r="N134" s="26"/>
      <c r="O134" s="26"/>
      <c r="P134" s="26"/>
      <c r="Q134" s="25">
        <f>Tableau!N139</f>
        <v>123.8</v>
      </c>
    </row>
    <row r="135" spans="1:17" ht="12.75">
      <c r="A135" s="13" t="s">
        <v>8</v>
      </c>
      <c r="B135" s="19">
        <f>Tableau!E140</f>
        <v>48</v>
      </c>
      <c r="C135" s="21">
        <f>Tableau!F140</f>
        <v>31</v>
      </c>
      <c r="D135" s="20">
        <f>Tableau!G140</f>
        <v>30.492</v>
      </c>
      <c r="E135" s="13" t="s">
        <v>361</v>
      </c>
      <c r="F135" s="15">
        <f>Tableau!I140</f>
        <v>4</v>
      </c>
      <c r="G135" s="15">
        <f>Tableau!J140</f>
        <v>9</v>
      </c>
      <c r="H135" s="16">
        <f>Tableau!K140</f>
        <v>23.182</v>
      </c>
      <c r="J135" s="25" t="str">
        <f>Tableau!C140</f>
        <v>RJ 929-3</v>
      </c>
      <c r="K135" s="25" t="str">
        <f>Tableau!B140</f>
        <v>BANC ESSAI MOTEUR 3</v>
      </c>
      <c r="L135" s="34">
        <f t="shared" si="6"/>
        <v>48.52513666666667</v>
      </c>
      <c r="M135" s="34">
        <f t="shared" si="7"/>
        <v>-4.156439444444445</v>
      </c>
      <c r="N135" s="26"/>
      <c r="O135" s="26"/>
      <c r="P135" s="26"/>
      <c r="Q135" s="25">
        <f>Tableau!N140</f>
        <v>121.5</v>
      </c>
    </row>
    <row r="136" spans="1:17" ht="12.75">
      <c r="A136" s="13" t="s">
        <v>8</v>
      </c>
      <c r="B136" s="19">
        <f>Tableau!E141</f>
        <v>48</v>
      </c>
      <c r="C136" s="21">
        <f>Tableau!F141</f>
        <v>31</v>
      </c>
      <c r="D136" s="20">
        <f>Tableau!G141</f>
        <v>30.674</v>
      </c>
      <c r="E136" s="13" t="s">
        <v>361</v>
      </c>
      <c r="F136" s="15">
        <f>Tableau!I141</f>
        <v>4</v>
      </c>
      <c r="G136" s="15">
        <f>Tableau!J141</f>
        <v>9</v>
      </c>
      <c r="H136" s="16">
        <f>Tableau!K141</f>
        <v>23.267</v>
      </c>
      <c r="J136" s="25" t="str">
        <f>Tableau!C141</f>
        <v>RJ 929-4</v>
      </c>
      <c r="K136" s="25" t="str">
        <f>Tableau!B141</f>
        <v>BANC ESSAI MOTEUR 4</v>
      </c>
      <c r="L136" s="34">
        <f t="shared" si="6"/>
        <v>48.52518722222222</v>
      </c>
      <c r="M136" s="34">
        <f t="shared" si="7"/>
        <v>-4.156463055555556</v>
      </c>
      <c r="N136" s="26"/>
      <c r="O136" s="26"/>
      <c r="P136" s="26"/>
      <c r="Q136" s="25">
        <f>Tableau!N141</f>
        <v>121.5</v>
      </c>
    </row>
    <row r="137" spans="1:17" ht="12.75">
      <c r="A137" s="13" t="s">
        <v>8</v>
      </c>
      <c r="B137" s="19">
        <f>Tableau!E142</f>
        <v>48</v>
      </c>
      <c r="C137" s="21">
        <f>Tableau!F142</f>
        <v>31</v>
      </c>
      <c r="D137" s="20">
        <f>Tableau!G142</f>
        <v>53.763</v>
      </c>
      <c r="E137" s="13" t="s">
        <v>361</v>
      </c>
      <c r="F137" s="15">
        <f>Tableau!I142</f>
        <v>4</v>
      </c>
      <c r="G137" s="15">
        <f>Tableau!J142</f>
        <v>9</v>
      </c>
      <c r="H137" s="16">
        <f>Tableau!K142</f>
        <v>33.943</v>
      </c>
      <c r="J137" s="25" t="str">
        <f>Tableau!C142</f>
        <v>RJ 921</v>
      </c>
      <c r="K137" s="25" t="str">
        <f>Tableau!B142</f>
        <v>ANTENNE</v>
      </c>
      <c r="L137" s="34">
        <f t="shared" si="6"/>
        <v>48.531600833333336</v>
      </c>
      <c r="M137" s="34">
        <f t="shared" si="7"/>
        <v>-4.159428611111111</v>
      </c>
      <c r="N137" s="26"/>
      <c r="O137" s="26"/>
      <c r="P137" s="26"/>
      <c r="Q137" s="25">
        <f>Tableau!N142</f>
        <v>116.1</v>
      </c>
    </row>
    <row r="138" spans="1:17" ht="12.75">
      <c r="A138" s="13" t="s">
        <v>8</v>
      </c>
      <c r="B138" s="19">
        <f>Tableau!E143</f>
        <v>48</v>
      </c>
      <c r="C138" s="21">
        <f>Tableau!F143</f>
        <v>31</v>
      </c>
      <c r="D138" s="20">
        <f>Tableau!G143</f>
        <v>53.383</v>
      </c>
      <c r="E138" s="13" t="s">
        <v>361</v>
      </c>
      <c r="F138" s="15">
        <f>Tableau!I143</f>
        <v>4</v>
      </c>
      <c r="G138" s="15">
        <f>Tableau!J143</f>
        <v>9</v>
      </c>
      <c r="H138" s="16">
        <f>Tableau!K143</f>
        <v>34.077</v>
      </c>
      <c r="J138" s="25" t="str">
        <f>Tableau!C143</f>
        <v>RJ 920</v>
      </c>
      <c r="K138" s="25" t="str">
        <f>Tableau!B143</f>
        <v>ANTENNE</v>
      </c>
      <c r="L138" s="34">
        <f t="shared" si="6"/>
        <v>48.53149527777778</v>
      </c>
      <c r="M138" s="34">
        <f t="shared" si="7"/>
        <v>-4.159465833333334</v>
      </c>
      <c r="N138" s="26"/>
      <c r="O138" s="26"/>
      <c r="P138" s="26"/>
      <c r="Q138" s="25">
        <f>Tableau!N143</f>
        <v>117.5</v>
      </c>
    </row>
    <row r="139" spans="1:17" ht="12.75">
      <c r="A139" s="13" t="s">
        <v>8</v>
      </c>
      <c r="B139" s="19">
        <f>Tableau!E144</f>
        <v>48</v>
      </c>
      <c r="C139" s="21">
        <f>Tableau!F144</f>
        <v>31</v>
      </c>
      <c r="D139" s="20">
        <f>Tableau!G144</f>
        <v>24.587</v>
      </c>
      <c r="E139" s="13" t="s">
        <v>361</v>
      </c>
      <c r="F139" s="15">
        <f>Tableau!I144</f>
        <v>4</v>
      </c>
      <c r="G139" s="15">
        <f>Tableau!J144</f>
        <v>9</v>
      </c>
      <c r="H139" s="16">
        <f>Tableau!K144</f>
        <v>21.092</v>
      </c>
      <c r="J139" s="25" t="str">
        <f>Tableau!C144</f>
        <v>RJ 933-3</v>
      </c>
      <c r="K139" s="25" t="str">
        <f>Tableau!B144</f>
        <v>HANGAR 17F- 3</v>
      </c>
      <c r="L139" s="34">
        <f t="shared" si="6"/>
        <v>48.52349638888889</v>
      </c>
      <c r="M139" s="34">
        <f t="shared" si="7"/>
        <v>-4.155858888888889</v>
      </c>
      <c r="N139" s="26"/>
      <c r="O139" s="26"/>
      <c r="P139" s="26"/>
      <c r="Q139" s="25">
        <f>Tableau!N144</f>
        <v>123.8</v>
      </c>
    </row>
    <row r="140" spans="1:17" ht="12.75">
      <c r="A140" s="13" t="s">
        <v>8</v>
      </c>
      <c r="B140" s="19">
        <f>Tableau!E145</f>
        <v>48</v>
      </c>
      <c r="C140" s="21">
        <f>Tableau!F145</f>
        <v>31</v>
      </c>
      <c r="D140" s="20">
        <f>Tableau!G145</f>
        <v>54.125</v>
      </c>
      <c r="E140" s="13" t="s">
        <v>361</v>
      </c>
      <c r="F140" s="15">
        <f>Tableau!I145</f>
        <v>4</v>
      </c>
      <c r="G140" s="15">
        <f>Tableau!J145</f>
        <v>9</v>
      </c>
      <c r="H140" s="16">
        <f>Tableau!K145</f>
        <v>34.449</v>
      </c>
      <c r="J140" s="25" t="str">
        <f>Tableau!C145</f>
        <v>RJ 923</v>
      </c>
      <c r="K140" s="25" t="str">
        <f>Tableau!B145</f>
        <v>ANTENNE</v>
      </c>
      <c r="L140" s="34">
        <f t="shared" si="6"/>
        <v>48.53170138888889</v>
      </c>
      <c r="M140" s="34">
        <f t="shared" si="7"/>
        <v>-4.159569166666667</v>
      </c>
      <c r="N140" s="26"/>
      <c r="O140" s="26"/>
      <c r="P140" s="26"/>
      <c r="Q140" s="25">
        <f>Tableau!N145</f>
        <v>116</v>
      </c>
    </row>
    <row r="141" spans="1:17" ht="12.75">
      <c r="A141" s="13" t="s">
        <v>8</v>
      </c>
      <c r="B141" s="19">
        <f>Tableau!E146</f>
        <v>48</v>
      </c>
      <c r="C141" s="21">
        <f>Tableau!F146</f>
        <v>31</v>
      </c>
      <c r="D141" s="20">
        <f>Tableau!G146</f>
        <v>53.733</v>
      </c>
      <c r="E141" s="13" t="s">
        <v>361</v>
      </c>
      <c r="F141" s="15">
        <f>Tableau!I146</f>
        <v>4</v>
      </c>
      <c r="G141" s="15">
        <f>Tableau!J146</f>
        <v>9</v>
      </c>
      <c r="H141" s="16">
        <f>Tableau!K146</f>
        <v>34.565</v>
      </c>
      <c r="J141" s="25" t="str">
        <f>Tableau!C146</f>
        <v>RJ 922</v>
      </c>
      <c r="K141" s="25" t="str">
        <f>Tableau!B146</f>
        <v>ANTENNE</v>
      </c>
      <c r="L141" s="34">
        <f t="shared" si="6"/>
        <v>48.5315925</v>
      </c>
      <c r="M141" s="34">
        <f t="shared" si="7"/>
        <v>-4.159601388888889</v>
      </c>
      <c r="N141" s="26"/>
      <c r="O141" s="26"/>
      <c r="P141" s="26"/>
      <c r="Q141" s="25">
        <f>Tableau!N146</f>
        <v>116.5</v>
      </c>
    </row>
    <row r="142" spans="1:17" ht="12.75">
      <c r="A142" s="13" t="s">
        <v>8</v>
      </c>
      <c r="B142" s="19">
        <f>Tableau!E147</f>
        <v>48</v>
      </c>
      <c r="C142" s="21">
        <f>Tableau!F147</f>
        <v>31</v>
      </c>
      <c r="D142" s="20">
        <f>Tableau!G147</f>
        <v>54.483</v>
      </c>
      <c r="E142" s="13" t="s">
        <v>361</v>
      </c>
      <c r="F142" s="15">
        <f>Tableau!I147</f>
        <v>4</v>
      </c>
      <c r="G142" s="15">
        <f>Tableau!J147</f>
        <v>9</v>
      </c>
      <c r="H142" s="16">
        <f>Tableau!K147</f>
        <v>34.931</v>
      </c>
      <c r="J142" s="25" t="str">
        <f>Tableau!C147</f>
        <v>RJ 925</v>
      </c>
      <c r="K142" s="25" t="str">
        <f>Tableau!B147</f>
        <v>ANTENNE</v>
      </c>
      <c r="L142" s="34">
        <f t="shared" si="6"/>
        <v>48.531800833333335</v>
      </c>
      <c r="M142" s="34">
        <f t="shared" si="7"/>
        <v>-4.159703055555556</v>
      </c>
      <c r="N142" s="26"/>
      <c r="O142" s="26"/>
      <c r="P142" s="26"/>
      <c r="Q142" s="25">
        <f>Tableau!N147</f>
        <v>116</v>
      </c>
    </row>
    <row r="143" spans="1:17" ht="12.75">
      <c r="A143" s="13" t="s">
        <v>8</v>
      </c>
      <c r="B143" s="19">
        <f>Tableau!E148</f>
        <v>48</v>
      </c>
      <c r="C143" s="21">
        <f>Tableau!F148</f>
        <v>31</v>
      </c>
      <c r="D143" s="20">
        <f>Tableau!G148</f>
        <v>54.093</v>
      </c>
      <c r="E143" s="13" t="s">
        <v>361</v>
      </c>
      <c r="F143" s="15">
        <f>Tableau!I148</f>
        <v>4</v>
      </c>
      <c r="G143" s="15">
        <f>Tableau!J148</f>
        <v>9</v>
      </c>
      <c r="H143" s="16">
        <f>Tableau!K148</f>
        <v>35.068</v>
      </c>
      <c r="J143" s="25" t="str">
        <f>Tableau!C148</f>
        <v>RJ 924</v>
      </c>
      <c r="K143" s="25" t="str">
        <f>Tableau!B148</f>
        <v>ANTENNE</v>
      </c>
      <c r="L143" s="34">
        <f t="shared" si="6"/>
        <v>48.5316925</v>
      </c>
      <c r="M143" s="34">
        <f t="shared" si="7"/>
        <v>-4.159741111111112</v>
      </c>
      <c r="N143" s="26"/>
      <c r="O143" s="26"/>
      <c r="P143" s="26"/>
      <c r="Q143" s="25">
        <f>Tableau!N148</f>
        <v>116.3</v>
      </c>
    </row>
    <row r="144" spans="1:17" ht="12.75">
      <c r="A144" s="13" t="s">
        <v>8</v>
      </c>
      <c r="B144" s="19">
        <f>Tableau!E149</f>
        <v>48</v>
      </c>
      <c r="C144" s="21">
        <f>Tableau!F149</f>
        <v>31</v>
      </c>
      <c r="D144" s="20">
        <f>Tableau!G149</f>
        <v>52.665</v>
      </c>
      <c r="E144" s="13" t="s">
        <v>361</v>
      </c>
      <c r="F144" s="15">
        <f>Tableau!I149</f>
        <v>4</v>
      </c>
      <c r="G144" s="15">
        <f>Tableau!J149</f>
        <v>9</v>
      </c>
      <c r="H144" s="16">
        <f>Tableau!K149</f>
        <v>34.481</v>
      </c>
      <c r="J144" s="25" t="str">
        <f>Tableau!C149</f>
        <v>RJ 926-2</v>
      </c>
      <c r="K144" s="25" t="str">
        <f>Tableau!B149</f>
        <v>BAT CIBLE TIR 2</v>
      </c>
      <c r="L144" s="34">
        <f t="shared" si="6"/>
        <v>48.53129583333333</v>
      </c>
      <c r="M144" s="34">
        <f t="shared" si="7"/>
        <v>-4.1595780555555555</v>
      </c>
      <c r="N144" s="26"/>
      <c r="O144" s="26"/>
      <c r="P144" s="26"/>
      <c r="Q144" s="25">
        <f>Tableau!N149</f>
        <v>111</v>
      </c>
    </row>
    <row r="145" spans="1:17" ht="12.75">
      <c r="A145" s="13" t="s">
        <v>8</v>
      </c>
      <c r="B145" s="19">
        <f>Tableau!E150</f>
        <v>48</v>
      </c>
      <c r="C145" s="21">
        <f>Tableau!F150</f>
        <v>31</v>
      </c>
      <c r="D145" s="20">
        <f>Tableau!G150</f>
        <v>52.985</v>
      </c>
      <c r="E145" s="13" t="s">
        <v>361</v>
      </c>
      <c r="F145" s="15">
        <f>Tableau!I150</f>
        <v>4</v>
      </c>
      <c r="G145" s="15">
        <f>Tableau!J150</f>
        <v>9</v>
      </c>
      <c r="H145" s="16">
        <f>Tableau!K150</f>
        <v>34.678</v>
      </c>
      <c r="J145" s="25" t="str">
        <f>Tableau!C150</f>
        <v>RJ 926-1</v>
      </c>
      <c r="K145" s="25" t="str">
        <f>Tableau!B150</f>
        <v>BAT CIBLE TIR 1</v>
      </c>
      <c r="L145" s="34">
        <f t="shared" si="6"/>
        <v>48.53138472222222</v>
      </c>
      <c r="M145" s="34">
        <f t="shared" si="7"/>
        <v>-4.159632777777778</v>
      </c>
      <c r="N145" s="26"/>
      <c r="O145" s="26"/>
      <c r="P145" s="26"/>
      <c r="Q145" s="25">
        <f>Tableau!N150</f>
        <v>111</v>
      </c>
    </row>
    <row r="146" spans="1:17" ht="12.75">
      <c r="A146" s="13" t="s">
        <v>8</v>
      </c>
      <c r="B146" s="19">
        <f>Tableau!E151</f>
        <v>48</v>
      </c>
      <c r="C146" s="21">
        <f>Tableau!F151</f>
        <v>31</v>
      </c>
      <c r="D146" s="20">
        <f>Tableau!G151</f>
        <v>52.344</v>
      </c>
      <c r="E146" s="13" t="s">
        <v>361</v>
      </c>
      <c r="F146" s="15">
        <f>Tableau!I151</f>
        <v>4</v>
      </c>
      <c r="G146" s="15">
        <f>Tableau!J151</f>
        <v>9</v>
      </c>
      <c r="H146" s="16">
        <f>Tableau!K151</f>
        <v>35.211</v>
      </c>
      <c r="J146" s="25" t="str">
        <f>Tableau!C151</f>
        <v>RJ 926-3</v>
      </c>
      <c r="K146" s="25" t="str">
        <f>Tableau!B151</f>
        <v>BAT CIBLE TIR 3</v>
      </c>
      <c r="L146" s="34">
        <f t="shared" si="6"/>
        <v>48.53120666666666</v>
      </c>
      <c r="M146" s="34">
        <f t="shared" si="7"/>
        <v>-4.1597808333333335</v>
      </c>
      <c r="N146" s="26"/>
      <c r="O146" s="26"/>
      <c r="P146" s="26"/>
      <c r="Q146" s="25">
        <f>Tableau!N151</f>
        <v>111</v>
      </c>
    </row>
    <row r="147" spans="1:17" ht="12.75">
      <c r="A147" s="13" t="s">
        <v>8</v>
      </c>
      <c r="B147" s="19">
        <f>Tableau!E152</f>
        <v>48</v>
      </c>
      <c r="C147" s="21">
        <f>Tableau!F152</f>
        <v>31</v>
      </c>
      <c r="D147" s="20">
        <f>Tableau!G152</f>
        <v>52.878</v>
      </c>
      <c r="E147" s="13" t="s">
        <v>361</v>
      </c>
      <c r="F147" s="15">
        <f>Tableau!I152</f>
        <v>4</v>
      </c>
      <c r="G147" s="15">
        <f>Tableau!J152</f>
        <v>9</v>
      </c>
      <c r="H147" s="16">
        <f>Tableau!K152</f>
        <v>35.536</v>
      </c>
      <c r="J147" s="25" t="str">
        <f>Tableau!C152</f>
        <v>RJ 926-4</v>
      </c>
      <c r="K147" s="25" t="str">
        <f>Tableau!B152</f>
        <v>BAT CIBLE TIR 4</v>
      </c>
      <c r="L147" s="34">
        <f t="shared" si="6"/>
        <v>48.531355</v>
      </c>
      <c r="M147" s="34">
        <f t="shared" si="7"/>
        <v>-4.159871111111111</v>
      </c>
      <c r="N147" s="26"/>
      <c r="O147" s="26"/>
      <c r="P147" s="26"/>
      <c r="Q147" s="25">
        <f>Tableau!N152</f>
        <v>111</v>
      </c>
    </row>
    <row r="148" spans="1:17" ht="12.75">
      <c r="A148" s="13" t="s">
        <v>8</v>
      </c>
      <c r="B148" s="19">
        <f>Tableau!E153</f>
        <v>48</v>
      </c>
      <c r="C148" s="21">
        <f>Tableau!F153</f>
        <v>31</v>
      </c>
      <c r="D148" s="20">
        <f>Tableau!G153</f>
        <v>24.258</v>
      </c>
      <c r="E148" s="13" t="s">
        <v>361</v>
      </c>
      <c r="F148" s="15">
        <f>Tableau!I153</f>
        <v>4</v>
      </c>
      <c r="G148" s="15">
        <f>Tableau!J153</f>
        <v>9</v>
      </c>
      <c r="H148" s="16">
        <f>Tableau!K153</f>
        <v>23.428</v>
      </c>
      <c r="J148" s="25" t="str">
        <f>Tableau!C153</f>
        <v>RJ 932-2</v>
      </c>
      <c r="K148" s="25" t="str">
        <f>Tableau!B153</f>
        <v>HANGAR H1- 2</v>
      </c>
      <c r="L148" s="34">
        <f t="shared" si="6"/>
        <v>48.523405</v>
      </c>
      <c r="M148" s="34">
        <f t="shared" si="7"/>
        <v>-4.156507777777778</v>
      </c>
      <c r="N148" s="26"/>
      <c r="O148" s="26"/>
      <c r="P148" s="26"/>
      <c r="Q148" s="25">
        <f>Tableau!N153</f>
        <v>131.2</v>
      </c>
    </row>
    <row r="149" spans="1:17" ht="12.75">
      <c r="A149" s="13" t="s">
        <v>8</v>
      </c>
      <c r="B149" s="19">
        <f>Tableau!E154</f>
        <v>48</v>
      </c>
      <c r="C149" s="21">
        <f>Tableau!F154</f>
        <v>31</v>
      </c>
      <c r="D149" s="20">
        <f>Tableau!G154</f>
        <v>25.78</v>
      </c>
      <c r="E149" s="13" t="s">
        <v>361</v>
      </c>
      <c r="F149" s="15">
        <f>Tableau!I154</f>
        <v>4</v>
      </c>
      <c r="G149" s="15">
        <f>Tableau!J154</f>
        <v>9</v>
      </c>
      <c r="H149" s="16">
        <f>Tableau!K154</f>
        <v>24.197</v>
      </c>
      <c r="J149" s="25" t="str">
        <f>Tableau!C154</f>
        <v>RJ 932-1</v>
      </c>
      <c r="K149" s="25" t="str">
        <f>Tableau!B154</f>
        <v>HANGAR H1- 1</v>
      </c>
      <c r="L149" s="34">
        <f t="shared" si="6"/>
        <v>48.523827777777775</v>
      </c>
      <c r="M149" s="34">
        <f t="shared" si="7"/>
        <v>-4.156721388888889</v>
      </c>
      <c r="N149" s="26"/>
      <c r="O149" s="26"/>
      <c r="P149" s="26"/>
      <c r="Q149" s="25">
        <f>Tableau!N154</f>
        <v>131.2</v>
      </c>
    </row>
    <row r="150" spans="1:17" ht="12.75">
      <c r="A150" s="13" t="s">
        <v>8</v>
      </c>
      <c r="B150" s="19">
        <f>Tableau!E155</f>
        <v>48</v>
      </c>
      <c r="C150" s="21">
        <f>Tableau!F155</f>
        <v>31</v>
      </c>
      <c r="D150" s="20">
        <f>Tableau!G155</f>
        <v>25.118</v>
      </c>
      <c r="E150" s="13" t="s">
        <v>361</v>
      </c>
      <c r="F150" s="15">
        <f>Tableau!I155</f>
        <v>4</v>
      </c>
      <c r="G150" s="15">
        <f>Tableau!J155</f>
        <v>9</v>
      </c>
      <c r="H150" s="16">
        <f>Tableau!K155</f>
        <v>27.502</v>
      </c>
      <c r="J150" s="25" t="str">
        <f>Tableau!C155</f>
        <v>RJ 932-4</v>
      </c>
      <c r="K150" s="25" t="str">
        <f>Tableau!B155</f>
        <v>HANGAR H1- 4</v>
      </c>
      <c r="L150" s="34">
        <f t="shared" si="6"/>
        <v>48.52364388888889</v>
      </c>
      <c r="M150" s="34">
        <f t="shared" si="7"/>
        <v>-4.157639444444444</v>
      </c>
      <c r="N150" s="26"/>
      <c r="O150" s="26"/>
      <c r="P150" s="26"/>
      <c r="Q150" s="25">
        <f>Tableau!N155</f>
        <v>131.2</v>
      </c>
    </row>
    <row r="151" spans="1:17" ht="12.75">
      <c r="A151" s="13" t="s">
        <v>8</v>
      </c>
      <c r="B151" s="19">
        <f>Tableau!E156</f>
        <v>48</v>
      </c>
      <c r="C151" s="21">
        <f>Tableau!F156</f>
        <v>31</v>
      </c>
      <c r="D151" s="20">
        <f>Tableau!G156</f>
        <v>23.569</v>
      </c>
      <c r="E151" s="13" t="s">
        <v>361</v>
      </c>
      <c r="F151" s="15">
        <f>Tableau!I156</f>
        <v>4</v>
      </c>
      <c r="G151" s="15">
        <f>Tableau!J156</f>
        <v>9</v>
      </c>
      <c r="H151" s="16">
        <f>Tableau!K156</f>
        <v>26.884</v>
      </c>
      <c r="J151" s="25" t="str">
        <f>Tableau!C156</f>
        <v>RJ 932-3</v>
      </c>
      <c r="K151" s="25" t="str">
        <f>Tableau!B156</f>
        <v>HANGAR H1- 3</v>
      </c>
      <c r="L151" s="34">
        <f t="shared" si="6"/>
        <v>48.52321361111111</v>
      </c>
      <c r="M151" s="34">
        <f t="shared" si="7"/>
        <v>-4.157467777777778</v>
      </c>
      <c r="N151" s="26"/>
      <c r="O151" s="26"/>
      <c r="P151" s="26"/>
      <c r="Q151" s="25">
        <f>Tableau!N156</f>
        <v>131.2</v>
      </c>
    </row>
    <row r="152" spans="1:17" ht="12.75">
      <c r="A152" s="13" t="s">
        <v>8</v>
      </c>
      <c r="B152" s="19">
        <f>Tableau!E157</f>
        <v>48</v>
      </c>
      <c r="C152" s="21">
        <f>Tableau!F157</f>
        <v>31</v>
      </c>
      <c r="D152" s="20">
        <f>Tableau!G157</f>
        <v>23.019</v>
      </c>
      <c r="E152" s="13" t="s">
        <v>361</v>
      </c>
      <c r="F152" s="15">
        <f>Tableau!I157</f>
        <v>4</v>
      </c>
      <c r="G152" s="15">
        <f>Tableau!J157</f>
        <v>9</v>
      </c>
      <c r="H152" s="16">
        <f>Tableau!K157</f>
        <v>29.856</v>
      </c>
      <c r="J152" s="25" t="str">
        <f>Tableau!C157</f>
        <v>RJ 930</v>
      </c>
      <c r="K152" s="25" t="str">
        <f>Tableau!B157</f>
        <v>ARBRE</v>
      </c>
      <c r="L152" s="34">
        <f t="shared" si="6"/>
        <v>48.52306083333333</v>
      </c>
      <c r="M152" s="34">
        <f t="shared" si="7"/>
        <v>-4.158293333333334</v>
      </c>
      <c r="N152" s="26"/>
      <c r="O152" s="26"/>
      <c r="P152" s="26"/>
      <c r="Q152" s="25">
        <f>Tableau!N157</f>
        <v>130.6</v>
      </c>
    </row>
    <row r="153" spans="1:17" ht="12.75">
      <c r="A153" s="13" t="s">
        <v>8</v>
      </c>
      <c r="B153" s="19">
        <f>Tableau!E158</f>
        <v>48</v>
      </c>
      <c r="C153" s="21">
        <f>Tableau!F158</f>
        <v>31</v>
      </c>
      <c r="D153" s="20">
        <f>Tableau!G158</f>
        <v>22.561</v>
      </c>
      <c r="E153" s="13" t="s">
        <v>361</v>
      </c>
      <c r="F153" s="15">
        <f>Tableau!I158</f>
        <v>4</v>
      </c>
      <c r="G153" s="15">
        <f>Tableau!J158</f>
        <v>9</v>
      </c>
      <c r="H153" s="16">
        <f>Tableau!K158</f>
        <v>33.159</v>
      </c>
      <c r="J153" s="25" t="str">
        <f>Tableau!C158</f>
        <v>RJ 931</v>
      </c>
      <c r="K153" s="25" t="str">
        <f>Tableau!B158</f>
        <v>ARBRE</v>
      </c>
      <c r="L153" s="34">
        <f t="shared" si="6"/>
        <v>48.52293361111111</v>
      </c>
      <c r="M153" s="34">
        <f t="shared" si="7"/>
        <v>-4.159210833333334</v>
      </c>
      <c r="N153" s="26"/>
      <c r="O153" s="26"/>
      <c r="P153" s="26"/>
      <c r="Q153" s="25">
        <f>Tableau!N158</f>
        <v>128.6</v>
      </c>
    </row>
    <row r="154" spans="1:17" ht="12.75">
      <c r="A154" s="13" t="s">
        <v>8</v>
      </c>
      <c r="B154" s="19">
        <f>Tableau!E159</f>
        <v>48</v>
      </c>
      <c r="C154" s="21">
        <f>Tableau!F159</f>
        <v>31</v>
      </c>
      <c r="D154" s="20">
        <f>Tableau!G159</f>
        <v>48.836</v>
      </c>
      <c r="E154" s="13" t="s">
        <v>361</v>
      </c>
      <c r="F154" s="15">
        <f>Tableau!I159</f>
        <v>4</v>
      </c>
      <c r="G154" s="15">
        <f>Tableau!J159</f>
        <v>9</v>
      </c>
      <c r="H154" s="16">
        <f>Tableau!K159</f>
        <v>49.627</v>
      </c>
      <c r="J154" s="25" t="str">
        <f>Tableau!C159</f>
        <v>RJ 354-3</v>
      </c>
      <c r="K154" s="25" t="str">
        <f>Tableau!B159</f>
        <v>CENTAURE 3</v>
      </c>
      <c r="L154" s="34">
        <f t="shared" si="6"/>
        <v>48.530232222222224</v>
      </c>
      <c r="M154" s="34">
        <f t="shared" si="7"/>
        <v>-4.163785277777778</v>
      </c>
      <c r="N154" s="26"/>
      <c r="O154" s="26"/>
      <c r="P154" s="26"/>
      <c r="Q154" s="25">
        <f>Tableau!N159</f>
        <v>121.1</v>
      </c>
    </row>
    <row r="155" spans="1:17" ht="12.75">
      <c r="A155" s="13" t="s">
        <v>8</v>
      </c>
      <c r="B155" s="19">
        <f>Tableau!E160</f>
        <v>48</v>
      </c>
      <c r="C155" s="21">
        <f>Tableau!F160</f>
        <v>31</v>
      </c>
      <c r="D155" s="20">
        <f>Tableau!G160</f>
        <v>48.973</v>
      </c>
      <c r="E155" s="13" t="s">
        <v>361</v>
      </c>
      <c r="F155" s="15">
        <f>Tableau!I160</f>
        <v>4</v>
      </c>
      <c r="G155" s="15">
        <f>Tableau!J160</f>
        <v>9</v>
      </c>
      <c r="H155" s="16">
        <f>Tableau!K160</f>
        <v>49.802</v>
      </c>
      <c r="J155" s="25" t="str">
        <f>Tableau!C160</f>
        <v>RJ 354-2</v>
      </c>
      <c r="K155" s="25" t="str">
        <f>Tableau!B160</f>
        <v>CENTAURE 2 (moyen à publier)</v>
      </c>
      <c r="L155" s="34">
        <f t="shared" si="6"/>
        <v>48.530270277777774</v>
      </c>
      <c r="M155" s="34">
        <f t="shared" si="7"/>
        <v>-4.163833888888889</v>
      </c>
      <c r="N155" s="26"/>
      <c r="O155" s="26"/>
      <c r="P155" s="26"/>
      <c r="Q155" s="25">
        <f>Tableau!N160</f>
        <v>121.1</v>
      </c>
    </row>
    <row r="156" spans="1:17" ht="12.75">
      <c r="A156" s="13" t="s">
        <v>8</v>
      </c>
      <c r="B156" s="19">
        <f>Tableau!E161</f>
        <v>48</v>
      </c>
      <c r="C156" s="21">
        <f>Tableau!F161</f>
        <v>31</v>
      </c>
      <c r="D156" s="20">
        <f>Tableau!G161</f>
        <v>48.829</v>
      </c>
      <c r="E156" s="13" t="s">
        <v>361</v>
      </c>
      <c r="F156" s="15">
        <f>Tableau!I161</f>
        <v>4</v>
      </c>
      <c r="G156" s="15">
        <f>Tableau!J161</f>
        <v>9</v>
      </c>
      <c r="H156" s="16">
        <f>Tableau!K161</f>
        <v>50.02</v>
      </c>
      <c r="J156" s="25" t="str">
        <f>Tableau!C161</f>
        <v>RJ 354-4</v>
      </c>
      <c r="K156" s="25" t="str">
        <f>Tableau!B161</f>
        <v>CENTAURE 4</v>
      </c>
      <c r="L156" s="34">
        <f t="shared" si="6"/>
        <v>48.530230277777775</v>
      </c>
      <c r="M156" s="34">
        <f t="shared" si="7"/>
        <v>-4.163894444444445</v>
      </c>
      <c r="N156" s="26"/>
      <c r="O156" s="26"/>
      <c r="P156" s="26"/>
      <c r="Q156" s="25">
        <f>Tableau!N161</f>
        <v>121.1</v>
      </c>
    </row>
    <row r="157" spans="1:17" ht="12.75">
      <c r="A157" s="13" t="s">
        <v>8</v>
      </c>
      <c r="B157" s="19">
        <f>Tableau!E162</f>
        <v>48</v>
      </c>
      <c r="C157" s="21">
        <f>Tableau!F162</f>
        <v>31</v>
      </c>
      <c r="D157" s="20">
        <f>Tableau!G162</f>
        <v>48.993</v>
      </c>
      <c r="E157" s="13" t="s">
        <v>361</v>
      </c>
      <c r="F157" s="15">
        <f>Tableau!I162</f>
        <v>4</v>
      </c>
      <c r="G157" s="15">
        <f>Tableau!J162</f>
        <v>9</v>
      </c>
      <c r="H157" s="16">
        <f>Tableau!K162</f>
        <v>50.1</v>
      </c>
      <c r="J157" s="25" t="str">
        <f>Tableau!C162</f>
        <v>RJ 354-1</v>
      </c>
      <c r="K157" s="25" t="str">
        <f>Tableau!B162</f>
        <v>CENTAURE 1</v>
      </c>
      <c r="L157" s="34">
        <f t="shared" si="6"/>
        <v>48.530275833333334</v>
      </c>
      <c r="M157" s="34">
        <f t="shared" si="7"/>
        <v>-4.163916666666667</v>
      </c>
      <c r="N157" s="26"/>
      <c r="O157" s="26"/>
      <c r="P157" s="26"/>
      <c r="Q157" s="25">
        <f>Tableau!N162</f>
        <v>121.1</v>
      </c>
    </row>
    <row r="158" spans="1:17" ht="12.75">
      <c r="A158" s="13" t="s">
        <v>8</v>
      </c>
      <c r="B158" s="19">
        <f>Tableau!E163</f>
        <v>48</v>
      </c>
      <c r="C158" s="21">
        <f>Tableau!F163</f>
        <v>32</v>
      </c>
      <c r="D158" s="20">
        <f>Tableau!G163</f>
        <v>41.632</v>
      </c>
      <c r="E158" s="13" t="s">
        <v>361</v>
      </c>
      <c r="F158" s="15">
        <f>Tableau!I163</f>
        <v>4</v>
      </c>
      <c r="G158" s="15">
        <f>Tableau!J163</f>
        <v>10</v>
      </c>
      <c r="H158" s="16">
        <f>Tableau!K163</f>
        <v>23.156</v>
      </c>
      <c r="J158" s="25" t="str">
        <f>Tableau!C163</f>
        <v>RJ 958</v>
      </c>
      <c r="K158" s="25" t="str">
        <f>Tableau!B163</f>
        <v>CHATEAU EAU</v>
      </c>
      <c r="L158" s="34">
        <f t="shared" si="6"/>
        <v>48.54489777777778</v>
      </c>
      <c r="M158" s="34">
        <f t="shared" si="7"/>
        <v>-4.173098888888889</v>
      </c>
      <c r="N158" s="26"/>
      <c r="O158" s="26"/>
      <c r="P158" s="26"/>
      <c r="Q158" s="25">
        <f>Tableau!N163</f>
        <v>139</v>
      </c>
    </row>
    <row r="159" spans="1:17" ht="12.75">
      <c r="A159" s="13" t="s">
        <v>8</v>
      </c>
      <c r="B159" s="19">
        <f>Tableau!E164</f>
        <v>48</v>
      </c>
      <c r="C159" s="21">
        <f>Tableau!F164</f>
        <v>31</v>
      </c>
      <c r="D159" s="20">
        <f>Tableau!G164</f>
        <v>40.703</v>
      </c>
      <c r="E159" s="13" t="s">
        <v>361</v>
      </c>
      <c r="F159" s="15">
        <f>Tableau!I164</f>
        <v>4</v>
      </c>
      <c r="G159" s="15">
        <f>Tableau!J164</f>
        <v>9</v>
      </c>
      <c r="H159" s="16">
        <f>Tableau!K164</f>
        <v>56.735</v>
      </c>
      <c r="J159" s="25" t="str">
        <f>Tableau!C164</f>
        <v>RJ 912-2</v>
      </c>
      <c r="K159" s="25" t="str">
        <f>Tableau!B164</f>
        <v>Abri frein 08 NE</v>
      </c>
      <c r="L159" s="34">
        <f t="shared" si="6"/>
        <v>48.527973055555556</v>
      </c>
      <c r="M159" s="34">
        <f t="shared" si="7"/>
        <v>-4.165759722222223</v>
      </c>
      <c r="N159" s="26"/>
      <c r="O159" s="26"/>
      <c r="P159" s="26"/>
      <c r="Q159" s="25">
        <f>Tableau!N164</f>
        <v>105.2</v>
      </c>
    </row>
    <row r="160" spans="1:17" ht="12.75">
      <c r="A160" s="13" t="s">
        <v>8</v>
      </c>
      <c r="B160" s="19">
        <f>Tableau!E165</f>
        <v>48</v>
      </c>
      <c r="C160" s="21">
        <f>Tableau!F165</f>
        <v>31</v>
      </c>
      <c r="D160" s="20">
        <f>Tableau!G165</f>
        <v>40.861</v>
      </c>
      <c r="E160" s="13" t="s">
        <v>361</v>
      </c>
      <c r="F160" s="15">
        <f>Tableau!I165</f>
        <v>4</v>
      </c>
      <c r="G160" s="15">
        <f>Tableau!J165</f>
        <v>9</v>
      </c>
      <c r="H160" s="16">
        <f>Tableau!K165</f>
        <v>56.818</v>
      </c>
      <c r="J160" s="25" t="str">
        <f>Tableau!C165</f>
        <v>RJ 912-1</v>
      </c>
      <c r="K160" s="25" t="str">
        <f>Tableau!B165</f>
        <v>Abri frein 08 NE</v>
      </c>
      <c r="L160" s="34">
        <f t="shared" si="6"/>
        <v>48.528016944444445</v>
      </c>
      <c r="M160" s="34">
        <f t="shared" si="7"/>
        <v>-4.165782777777778</v>
      </c>
      <c r="N160" s="26"/>
      <c r="O160" s="26"/>
      <c r="P160" s="26"/>
      <c r="Q160" s="25">
        <f>Tableau!N165</f>
        <v>105.2</v>
      </c>
    </row>
    <row r="161" spans="1:17" ht="12.75">
      <c r="A161" s="13" t="s">
        <v>8</v>
      </c>
      <c r="B161" s="19">
        <f>Tableau!E166</f>
        <v>48</v>
      </c>
      <c r="C161" s="21">
        <f>Tableau!F166</f>
        <v>31</v>
      </c>
      <c r="D161" s="20">
        <f>Tableau!G166</f>
        <v>37.331</v>
      </c>
      <c r="E161" s="13" t="s">
        <v>361</v>
      </c>
      <c r="F161" s="15">
        <f>Tableau!I166</f>
        <v>4</v>
      </c>
      <c r="G161" s="15">
        <f>Tableau!J166</f>
        <v>9</v>
      </c>
      <c r="H161" s="16">
        <f>Tableau!K166</f>
        <v>55.25</v>
      </c>
      <c r="J161" s="25" t="str">
        <f>Tableau!C166</f>
        <v>RJ 913-1</v>
      </c>
      <c r="K161" s="25" t="str">
        <f>Tableau!B166</f>
        <v>Abri frein 08 SE</v>
      </c>
      <c r="L161" s="34">
        <f t="shared" si="6"/>
        <v>48.52703638888889</v>
      </c>
      <c r="M161" s="34">
        <f t="shared" si="7"/>
        <v>-4.1653472222222225</v>
      </c>
      <c r="N161" s="26"/>
      <c r="O161" s="26"/>
      <c r="P161" s="26"/>
      <c r="Q161" s="25">
        <f>Tableau!N166</f>
        <v>106.2</v>
      </c>
    </row>
    <row r="162" spans="1:17" ht="12.75">
      <c r="A162" s="13" t="s">
        <v>8</v>
      </c>
      <c r="B162" s="19">
        <f>Tableau!E167</f>
        <v>48</v>
      </c>
      <c r="C162" s="21">
        <f>Tableau!F167</f>
        <v>31</v>
      </c>
      <c r="D162" s="20">
        <f>Tableau!G167</f>
        <v>37.178</v>
      </c>
      <c r="E162" s="13" t="s">
        <v>361</v>
      </c>
      <c r="F162" s="15">
        <f>Tableau!I167</f>
        <v>4</v>
      </c>
      <c r="G162" s="15">
        <f>Tableau!J167</f>
        <v>9</v>
      </c>
      <c r="H162" s="16">
        <f>Tableau!K167</f>
        <v>55.182</v>
      </c>
      <c r="J162" s="25" t="str">
        <f>Tableau!C167</f>
        <v>RJ 913-2</v>
      </c>
      <c r="K162" s="25" t="str">
        <f>Tableau!B167</f>
        <v>Abri frein 08 SE</v>
      </c>
      <c r="L162" s="34">
        <f t="shared" si="6"/>
        <v>48.52699388888889</v>
      </c>
      <c r="M162" s="34">
        <f t="shared" si="7"/>
        <v>-4.165328333333334</v>
      </c>
      <c r="N162" s="26"/>
      <c r="O162" s="26"/>
      <c r="P162" s="26"/>
      <c r="Q162" s="25">
        <f>Tableau!N167</f>
        <v>106.2</v>
      </c>
    </row>
    <row r="163" spans="1:17" ht="12.75">
      <c r="A163" s="13" t="s">
        <v>8</v>
      </c>
      <c r="B163" s="19">
        <f>Tableau!E168</f>
        <v>48</v>
      </c>
      <c r="C163" s="21">
        <f>Tableau!F168</f>
        <v>31</v>
      </c>
      <c r="D163" s="20">
        <f>Tableau!G168</f>
        <v>36.893</v>
      </c>
      <c r="E163" s="13" t="s">
        <v>361</v>
      </c>
      <c r="F163" s="15">
        <f>Tableau!I168</f>
        <v>4</v>
      </c>
      <c r="G163" s="15">
        <f>Tableau!J168</f>
        <v>9</v>
      </c>
      <c r="H163" s="16">
        <f>Tableau!K168</f>
        <v>57.457</v>
      </c>
      <c r="J163" s="25" t="str">
        <f>Tableau!C168</f>
        <v>RJ 914-1</v>
      </c>
      <c r="K163" s="25" t="str">
        <f>Tableau!B168</f>
        <v>Abri frein 08 SO</v>
      </c>
      <c r="L163" s="34">
        <f t="shared" si="6"/>
        <v>48.52691472222222</v>
      </c>
      <c r="M163" s="34">
        <f t="shared" si="7"/>
        <v>-4.165960277777778</v>
      </c>
      <c r="N163" s="26"/>
      <c r="O163" s="26"/>
      <c r="P163" s="26"/>
      <c r="Q163" s="25">
        <f>Tableau!N168</f>
        <v>106</v>
      </c>
    </row>
    <row r="164" spans="1:17" ht="12.75">
      <c r="A164" s="13" t="s">
        <v>8</v>
      </c>
      <c r="B164" s="19">
        <f>Tableau!E169</f>
        <v>48</v>
      </c>
      <c r="C164" s="21">
        <f>Tableau!F169</f>
        <v>31</v>
      </c>
      <c r="D164" s="20">
        <f>Tableau!G169</f>
        <v>36.734</v>
      </c>
      <c r="E164" s="13" t="s">
        <v>361</v>
      </c>
      <c r="F164" s="15">
        <f>Tableau!I169</f>
        <v>4</v>
      </c>
      <c r="G164" s="15">
        <f>Tableau!J169</f>
        <v>9</v>
      </c>
      <c r="H164" s="16">
        <f>Tableau!K169</f>
        <v>57.391</v>
      </c>
      <c r="J164" s="25" t="str">
        <f>Tableau!C169</f>
        <v>RJ 914-2</v>
      </c>
      <c r="K164" s="25" t="str">
        <f>Tableau!B169</f>
        <v>Abri frein 08 SO</v>
      </c>
      <c r="L164" s="34">
        <f t="shared" si="6"/>
        <v>48.526870555555554</v>
      </c>
      <c r="M164" s="34">
        <f t="shared" si="7"/>
        <v>-4.1659419444444445</v>
      </c>
      <c r="N164" s="26"/>
      <c r="O164" s="26"/>
      <c r="P164" s="26"/>
      <c r="Q164" s="25">
        <f>Tableau!N169</f>
        <v>106</v>
      </c>
    </row>
    <row r="165" spans="1:17" ht="12.75">
      <c r="A165" s="13" t="s">
        <v>8</v>
      </c>
      <c r="B165" s="19">
        <f>Tableau!E170</f>
        <v>48</v>
      </c>
      <c r="C165" s="21">
        <f>Tableau!F170</f>
        <v>31</v>
      </c>
      <c r="D165" s="20">
        <f>Tableau!G170</f>
        <v>40.252</v>
      </c>
      <c r="E165" s="13" t="s">
        <v>361</v>
      </c>
      <c r="F165" s="15">
        <f>Tableau!I170</f>
        <v>4</v>
      </c>
      <c r="G165" s="15">
        <f>Tableau!J170</f>
        <v>9</v>
      </c>
      <c r="H165" s="16">
        <f>Tableau!K170</f>
        <v>59.006</v>
      </c>
      <c r="J165" s="25" t="str">
        <f>Tableau!C170</f>
        <v>RJ 911-2</v>
      </c>
      <c r="K165" s="25" t="str">
        <f>Tableau!B170</f>
        <v>Abri frein 08 NO</v>
      </c>
      <c r="L165" s="34">
        <f t="shared" si="6"/>
        <v>48.52784777777778</v>
      </c>
      <c r="M165" s="34">
        <f t="shared" si="7"/>
        <v>-4.166390555555556</v>
      </c>
      <c r="N165" s="26"/>
      <c r="O165" s="26"/>
      <c r="P165" s="26"/>
      <c r="Q165" s="25">
        <f>Tableau!N170</f>
        <v>104.6</v>
      </c>
    </row>
    <row r="166" spans="1:17" ht="12.75">
      <c r="A166" s="13" t="s">
        <v>8</v>
      </c>
      <c r="B166" s="19">
        <f>Tableau!E171</f>
        <v>48</v>
      </c>
      <c r="C166" s="21">
        <f>Tableau!F171</f>
        <v>31</v>
      </c>
      <c r="D166" s="20">
        <f>Tableau!G171</f>
        <v>40.405</v>
      </c>
      <c r="E166" s="13" t="s">
        <v>361</v>
      </c>
      <c r="F166" s="15">
        <f>Tableau!I171</f>
        <v>4</v>
      </c>
      <c r="G166" s="15">
        <f>Tableau!J171</f>
        <v>9</v>
      </c>
      <c r="H166" s="16">
        <f>Tableau!K171</f>
        <v>59.086</v>
      </c>
      <c r="J166" s="25" t="str">
        <f>Tableau!C171</f>
        <v>RJ 911-1</v>
      </c>
      <c r="K166" s="25" t="str">
        <f>Tableau!B171</f>
        <v>Abri frein 08 NO</v>
      </c>
      <c r="L166" s="34">
        <f t="shared" si="6"/>
        <v>48.52789027777778</v>
      </c>
      <c r="M166" s="34">
        <f t="shared" si="7"/>
        <v>-4.166412777777778</v>
      </c>
      <c r="N166" s="26"/>
      <c r="O166" s="26"/>
      <c r="P166" s="26"/>
      <c r="Q166" s="25">
        <f>Tableau!N171</f>
        <v>104.6</v>
      </c>
    </row>
    <row r="167" spans="1:17" ht="12.75">
      <c r="A167" s="13" t="s">
        <v>8</v>
      </c>
      <c r="B167" s="19">
        <f>Tableau!E172</f>
        <v>48</v>
      </c>
      <c r="C167" s="21">
        <f>Tableau!F172</f>
        <v>31</v>
      </c>
      <c r="D167" s="20">
        <f>Tableau!G172</f>
        <v>38.815</v>
      </c>
      <c r="E167" s="13" t="s">
        <v>361</v>
      </c>
      <c r="F167" s="15">
        <f>Tableau!I172</f>
        <v>4</v>
      </c>
      <c r="G167" s="15">
        <f>Tableau!J172</f>
        <v>10</v>
      </c>
      <c r="H167" s="16">
        <f>Tableau!K172</f>
        <v>0.763</v>
      </c>
      <c r="J167" s="25" t="str">
        <f>Tableau!C172</f>
        <v>RJ 910-2</v>
      </c>
      <c r="K167" s="25" t="str">
        <f>Tableau!B172</f>
        <v>MIROIR APPONTAGE 08</v>
      </c>
      <c r="L167" s="34">
        <f t="shared" si="6"/>
        <v>48.52744861111111</v>
      </c>
      <c r="M167" s="34">
        <f t="shared" si="7"/>
        <v>-4.166878611111112</v>
      </c>
      <c r="N167" s="26"/>
      <c r="O167" s="26"/>
      <c r="P167" s="26"/>
      <c r="Q167" s="25">
        <f>Tableau!N172</f>
        <v>104.9</v>
      </c>
    </row>
    <row r="168" spans="1:17" ht="12.75">
      <c r="A168" s="13" t="s">
        <v>8</v>
      </c>
      <c r="B168" s="19">
        <f>Tableau!E173</f>
        <v>48</v>
      </c>
      <c r="C168" s="21">
        <f>Tableau!F173</f>
        <v>31</v>
      </c>
      <c r="D168" s="20">
        <f>Tableau!G173</f>
        <v>39.086</v>
      </c>
      <c r="E168" s="13" t="s">
        <v>361</v>
      </c>
      <c r="F168" s="15">
        <f>Tableau!I173</f>
        <v>4</v>
      </c>
      <c r="G168" s="15">
        <f>Tableau!J173</f>
        <v>10</v>
      </c>
      <c r="H168" s="16">
        <f>Tableau!K173</f>
        <v>0.888</v>
      </c>
      <c r="J168" s="25" t="str">
        <f>Tableau!C173</f>
        <v>RJ 910-1</v>
      </c>
      <c r="K168" s="25" t="str">
        <f>Tableau!B173</f>
        <v>MIROIR APPONTAGE 08</v>
      </c>
      <c r="L168" s="34">
        <f t="shared" si="6"/>
        <v>48.52752388888889</v>
      </c>
      <c r="M168" s="34">
        <f t="shared" si="7"/>
        <v>-4.1669133333333335</v>
      </c>
      <c r="N168" s="26"/>
      <c r="O168" s="26"/>
      <c r="P168" s="26"/>
      <c r="Q168" s="25">
        <f>Tableau!N173</f>
        <v>104.9</v>
      </c>
    </row>
    <row r="169" spans="1:17" ht="12.75">
      <c r="A169" s="13" t="s">
        <v>8</v>
      </c>
      <c r="B169" s="19">
        <f>Tableau!E174</f>
        <v>48</v>
      </c>
      <c r="C169" s="21">
        <f>Tableau!F174</f>
        <v>31</v>
      </c>
      <c r="D169" s="20">
        <f>Tableau!G174</f>
        <v>38.594</v>
      </c>
      <c r="E169" s="13" t="s">
        <v>361</v>
      </c>
      <c r="F169" s="15">
        <f>Tableau!I174</f>
        <v>4</v>
      </c>
      <c r="G169" s="15">
        <f>Tableau!J174</f>
        <v>10</v>
      </c>
      <c r="H169" s="16">
        <f>Tableau!K174</f>
        <v>2.536</v>
      </c>
      <c r="J169" s="25" t="str">
        <f>Tableau!C174</f>
        <v>RJ 909</v>
      </c>
      <c r="K169" s="25" t="str">
        <f>Tableau!B174</f>
        <v>GROUPE ELECTROGENE </v>
      </c>
      <c r="L169" s="34">
        <f t="shared" si="6"/>
        <v>48.527387222222224</v>
      </c>
      <c r="M169" s="34">
        <f t="shared" si="7"/>
        <v>-4.167371111111112</v>
      </c>
      <c r="N169" s="26"/>
      <c r="O169" s="26"/>
      <c r="P169" s="26"/>
      <c r="Q169" s="25">
        <f>Tableau!N174</f>
        <v>101.6</v>
      </c>
    </row>
    <row r="170" spans="1:17" ht="12.75">
      <c r="A170" s="13" t="s">
        <v>8</v>
      </c>
      <c r="B170" s="19">
        <f>Tableau!E175</f>
        <v>48</v>
      </c>
      <c r="C170" s="21">
        <f>Tableau!F175</f>
        <v>31</v>
      </c>
      <c r="D170" s="20">
        <f>Tableau!G175</f>
        <v>40.133</v>
      </c>
      <c r="E170" s="13" t="s">
        <v>361</v>
      </c>
      <c r="F170" s="15">
        <f>Tableau!I175</f>
        <v>4</v>
      </c>
      <c r="G170" s="15">
        <f>Tableau!J175</f>
        <v>10</v>
      </c>
      <c r="H170" s="16">
        <f>Tableau!K175</f>
        <v>3.613</v>
      </c>
      <c r="J170" s="25" t="str">
        <f>Tableau!C175</f>
        <v>RJ 812</v>
      </c>
      <c r="K170" s="25" t="str">
        <f>Tableau!B175</f>
        <v>Effaroucheur</v>
      </c>
      <c r="L170" s="34">
        <f t="shared" si="6"/>
        <v>48.527814722222224</v>
      </c>
      <c r="M170" s="34">
        <f t="shared" si="7"/>
        <v>-4.167670277777778</v>
      </c>
      <c r="N170" s="26"/>
      <c r="O170" s="26"/>
      <c r="P170" s="26"/>
      <c r="Q170" s="25">
        <f>Tableau!N175</f>
        <v>104</v>
      </c>
    </row>
    <row r="171" spans="1:17" ht="12.75">
      <c r="A171" s="13" t="s">
        <v>8</v>
      </c>
      <c r="B171" s="19">
        <f>Tableau!E176</f>
        <v>48</v>
      </c>
      <c r="C171" s="21">
        <f>Tableau!F176</f>
        <v>31</v>
      </c>
      <c r="D171" s="20">
        <f>Tableau!G176</f>
        <v>42.589</v>
      </c>
      <c r="E171" s="13" t="s">
        <v>361</v>
      </c>
      <c r="F171" s="15">
        <f>Tableau!I176</f>
        <v>4</v>
      </c>
      <c r="G171" s="15">
        <f>Tableau!J176</f>
        <v>10</v>
      </c>
      <c r="H171" s="16">
        <f>Tableau!K176</f>
        <v>5.188</v>
      </c>
      <c r="J171" s="25" t="str">
        <f>Tableau!C176</f>
        <v>RJ 919</v>
      </c>
      <c r="K171" s="25" t="str">
        <f>Tableau!B176</f>
        <v>MAT MTO 08</v>
      </c>
      <c r="L171" s="34">
        <f t="shared" si="6"/>
        <v>48.52849694444444</v>
      </c>
      <c r="M171" s="34">
        <f t="shared" si="7"/>
        <v>-4.168107777777778</v>
      </c>
      <c r="N171" s="26"/>
      <c r="O171" s="26"/>
      <c r="P171" s="26"/>
      <c r="Q171" s="25">
        <f>Tableau!N176</f>
        <v>113.7</v>
      </c>
    </row>
    <row r="172" spans="1:17" ht="12.75">
      <c r="A172" s="13" t="s">
        <v>8</v>
      </c>
      <c r="B172" s="19">
        <f>Tableau!E177</f>
        <v>48</v>
      </c>
      <c r="C172" s="21">
        <f>Tableau!F177</f>
        <v>31</v>
      </c>
      <c r="D172" s="20">
        <f>Tableau!G177</f>
        <v>33.891</v>
      </c>
      <c r="E172" s="13" t="s">
        <v>361</v>
      </c>
      <c r="F172" s="15">
        <f>Tableau!I177</f>
        <v>4</v>
      </c>
      <c r="G172" s="15">
        <f>Tableau!J177</f>
        <v>10</v>
      </c>
      <c r="H172" s="16">
        <f>Tableau!K177</f>
        <v>2.437</v>
      </c>
      <c r="J172" s="25" t="str">
        <f>Tableau!C177</f>
        <v>RJ 907</v>
      </c>
      <c r="K172" s="25" t="str">
        <f>Tableau!B177</f>
        <v>Manche à air 08</v>
      </c>
      <c r="L172" s="34">
        <f t="shared" si="6"/>
        <v>48.52608083333333</v>
      </c>
      <c r="M172" s="34">
        <f t="shared" si="7"/>
        <v>-4.167343611111112</v>
      </c>
      <c r="N172" s="26"/>
      <c r="O172" s="26"/>
      <c r="P172" s="26"/>
      <c r="Q172" s="25">
        <f>Tableau!N177</f>
        <v>110.1</v>
      </c>
    </row>
    <row r="173" spans="1:17" ht="12.75">
      <c r="A173" s="13" t="s">
        <v>8</v>
      </c>
      <c r="B173" s="19">
        <f>Tableau!E178</f>
        <v>48</v>
      </c>
      <c r="C173" s="21">
        <f>Tableau!F178</f>
        <v>31</v>
      </c>
      <c r="D173" s="20">
        <f>Tableau!G178</f>
        <v>36.2766</v>
      </c>
      <c r="E173" s="13" t="s">
        <v>361</v>
      </c>
      <c r="F173" s="15">
        <f>Tableau!I178</f>
        <v>4</v>
      </c>
      <c r="G173" s="15">
        <f>Tableau!J178</f>
        <v>10</v>
      </c>
      <c r="H173" s="16">
        <f>Tableau!K178</f>
        <v>9.419</v>
      </c>
      <c r="J173" s="25" t="str">
        <f>Tableau!C178</f>
        <v>RJ 105</v>
      </c>
      <c r="K173" s="25" t="str">
        <f>Tableau!B178</f>
        <v>SEUIL 08</v>
      </c>
      <c r="L173" s="34">
        <f t="shared" si="6"/>
        <v>48.5267435</v>
      </c>
      <c r="M173" s="34">
        <f t="shared" si="7"/>
        <v>-4.169283055555556</v>
      </c>
      <c r="N173" s="26"/>
      <c r="O173" s="26"/>
      <c r="P173" s="26"/>
      <c r="Q173" s="25">
        <f>Tableau!N178</f>
        <v>100.43</v>
      </c>
    </row>
    <row r="174" spans="1:17" ht="12.75">
      <c r="A174" s="13" t="s">
        <v>8</v>
      </c>
      <c r="B174" s="19">
        <f>Tableau!E179</f>
        <v>48</v>
      </c>
      <c r="C174" s="21">
        <f>Tableau!F179</f>
        <v>31</v>
      </c>
      <c r="D174" s="20">
        <f>Tableau!G179</f>
        <v>44.384</v>
      </c>
      <c r="E174" s="13" t="s">
        <v>361</v>
      </c>
      <c r="F174" s="15">
        <f>Tableau!I179</f>
        <v>4</v>
      </c>
      <c r="G174" s="15">
        <f>Tableau!J179</f>
        <v>10</v>
      </c>
      <c r="H174" s="16">
        <f>Tableau!K179</f>
        <v>17.863</v>
      </c>
      <c r="J174" s="25" t="str">
        <f>Tableau!C179</f>
        <v>RJ 807</v>
      </c>
      <c r="K174" s="25" t="str">
        <f>Tableau!B179</f>
        <v>Cheminée</v>
      </c>
      <c r="L174" s="34">
        <f t="shared" si="6"/>
        <v>48.528995555555554</v>
      </c>
      <c r="M174" s="34">
        <f t="shared" si="7"/>
        <v>-4.171628611111111</v>
      </c>
      <c r="N174" s="26"/>
      <c r="O174" s="26"/>
      <c r="P174" s="26"/>
      <c r="Q174" s="25">
        <f>Tableau!N179</f>
        <v>109.1</v>
      </c>
    </row>
    <row r="175" spans="1:17" ht="12.75">
      <c r="A175" s="13" t="s">
        <v>8</v>
      </c>
      <c r="B175" s="19">
        <f>Tableau!E180</f>
        <v>48</v>
      </c>
      <c r="C175" s="21">
        <f>Tableau!F180</f>
        <v>31</v>
      </c>
      <c r="D175" s="20">
        <f>Tableau!G180</f>
        <v>35.4269</v>
      </c>
      <c r="E175" s="13" t="s">
        <v>361</v>
      </c>
      <c r="F175" s="15">
        <f>Tableau!I180</f>
        <v>4</v>
      </c>
      <c r="G175" s="15">
        <f>Tableau!J180</f>
        <v>10</v>
      </c>
      <c r="H175" s="16">
        <f>Tableau!K180</f>
        <v>13.7071</v>
      </c>
      <c r="J175" s="25" t="str">
        <f>Tableau!C180</f>
        <v>RJ 101</v>
      </c>
      <c r="K175" s="25" t="str">
        <f>Tableau!B180</f>
        <v>EXTREMITE 26 (PA)</v>
      </c>
      <c r="L175" s="34">
        <f t="shared" si="6"/>
        <v>48.52650747222222</v>
      </c>
      <c r="M175" s="34">
        <f t="shared" si="7"/>
        <v>-4.170474194444445</v>
      </c>
      <c r="N175" s="26"/>
      <c r="O175" s="26"/>
      <c r="P175" s="26"/>
      <c r="Q175" s="25">
        <f>Tableau!N180</f>
        <v>99.68</v>
      </c>
    </row>
    <row r="176" spans="1:17" ht="12.75">
      <c r="A176" s="13" t="s">
        <v>8</v>
      </c>
      <c r="B176" s="19">
        <f>Tableau!E181</f>
        <v>48</v>
      </c>
      <c r="C176" s="21">
        <f>Tableau!F181</f>
        <v>31</v>
      </c>
      <c r="D176" s="20">
        <f>Tableau!G181</f>
        <v>43.427</v>
      </c>
      <c r="E176" s="13" t="s">
        <v>361</v>
      </c>
      <c r="F176" s="15">
        <f>Tableau!I181</f>
        <v>4</v>
      </c>
      <c r="G176" s="15">
        <f>Tableau!J181</f>
        <v>10</v>
      </c>
      <c r="H176" s="16">
        <f>Tableau!K181</f>
        <v>17.708</v>
      </c>
      <c r="J176" s="25" t="str">
        <f>Tableau!C181</f>
        <v>RJ 918</v>
      </c>
      <c r="K176" s="25" t="str">
        <f>Tableau!B181</f>
        <v>ARBRE</v>
      </c>
      <c r="L176" s="34">
        <f t="shared" si="6"/>
        <v>48.528729722222224</v>
      </c>
      <c r="M176" s="34">
        <f t="shared" si="7"/>
        <v>-4.171585555555556</v>
      </c>
      <c r="N176" s="26"/>
      <c r="O176" s="26"/>
      <c r="P176" s="26"/>
      <c r="Q176" s="25">
        <f>Tableau!N181</f>
        <v>117.4</v>
      </c>
    </row>
    <row r="177" spans="1:17" ht="12.75">
      <c r="A177" s="13" t="s">
        <v>8</v>
      </c>
      <c r="B177" s="19">
        <f>Tableau!E182</f>
        <v>48</v>
      </c>
      <c r="C177" s="21">
        <f>Tableau!F182</f>
        <v>31</v>
      </c>
      <c r="D177" s="20">
        <f>Tableau!G182</f>
        <v>33.707</v>
      </c>
      <c r="E177" s="13" t="s">
        <v>361</v>
      </c>
      <c r="F177" s="15">
        <f>Tableau!I182</f>
        <v>4</v>
      </c>
      <c r="G177" s="15">
        <f>Tableau!J182</f>
        <v>10</v>
      </c>
      <c r="H177" s="16">
        <f>Tableau!K182</f>
        <v>22.332</v>
      </c>
      <c r="J177" s="25" t="str">
        <f>Tableau!C182</f>
        <v>RJ 200</v>
      </c>
      <c r="K177" s="25" t="str">
        <f>Tableau!B182</f>
        <v>LOCALIZER</v>
      </c>
      <c r="L177" s="34">
        <f t="shared" si="6"/>
        <v>48.52602972222222</v>
      </c>
      <c r="M177" s="34">
        <f t="shared" si="7"/>
        <v>-4.1728700000000005</v>
      </c>
      <c r="N177" s="26"/>
      <c r="O177" s="26"/>
      <c r="P177" s="26"/>
      <c r="Q177" s="25">
        <f>Tableau!N182</f>
        <v>101.8</v>
      </c>
    </row>
    <row r="178" spans="1:17" ht="12.75">
      <c r="A178" s="13" t="s">
        <v>8</v>
      </c>
      <c r="B178" s="19">
        <f>Tableau!E183</f>
        <v>48</v>
      </c>
      <c r="C178" s="21">
        <f>Tableau!F183</f>
        <v>31</v>
      </c>
      <c r="D178" s="20">
        <f>Tableau!G183</f>
        <v>32.182</v>
      </c>
      <c r="E178" s="13" t="s">
        <v>361</v>
      </c>
      <c r="F178" s="15">
        <f>Tableau!I183</f>
        <v>4</v>
      </c>
      <c r="G178" s="15">
        <f>Tableau!J183</f>
        <v>10</v>
      </c>
      <c r="H178" s="16">
        <f>Tableau!K183</f>
        <v>21.707</v>
      </c>
      <c r="J178" s="25" t="str">
        <f>Tableau!C183</f>
        <v>RJ 908-1</v>
      </c>
      <c r="K178" s="25" t="str">
        <f>Tableau!B183</f>
        <v>SHELTER LOCALIZER 1</v>
      </c>
      <c r="L178" s="34">
        <f t="shared" si="6"/>
        <v>48.52560611111111</v>
      </c>
      <c r="M178" s="34">
        <f t="shared" si="7"/>
        <v>-4.172696388888889</v>
      </c>
      <c r="N178" s="26"/>
      <c r="O178" s="26"/>
      <c r="P178" s="26"/>
      <c r="Q178" s="25">
        <f>Tableau!N183</f>
        <v>102.8</v>
      </c>
    </row>
    <row r="179" spans="1:17" ht="12.75">
      <c r="A179" s="13" t="s">
        <v>8</v>
      </c>
      <c r="B179" s="19">
        <f>Tableau!E184</f>
        <v>48</v>
      </c>
      <c r="C179" s="21">
        <f>Tableau!F184</f>
        <v>31</v>
      </c>
      <c r="D179" s="20">
        <f>Tableau!G184</f>
        <v>32.061</v>
      </c>
      <c r="E179" s="13" t="s">
        <v>361</v>
      </c>
      <c r="F179" s="15">
        <f>Tableau!I184</f>
        <v>4</v>
      </c>
      <c r="G179" s="15">
        <f>Tableau!J184</f>
        <v>10</v>
      </c>
      <c r="H179" s="16">
        <f>Tableau!K184</f>
        <v>21.653</v>
      </c>
      <c r="J179" s="25" t="str">
        <f>Tableau!C184</f>
        <v>RJ 908-2</v>
      </c>
      <c r="K179" s="25" t="str">
        <f>Tableau!B184</f>
        <v>SHELTER LOCALIZER 2</v>
      </c>
      <c r="L179" s="34">
        <f t="shared" si="6"/>
        <v>48.525572499999996</v>
      </c>
      <c r="M179" s="34">
        <f t="shared" si="7"/>
        <v>-4.172681388888889</v>
      </c>
      <c r="N179" s="26"/>
      <c r="O179" s="26"/>
      <c r="P179" s="26"/>
      <c r="Q179" s="25">
        <f>Tableau!N184</f>
        <v>102.8</v>
      </c>
    </row>
    <row r="180" spans="1:17" ht="12.75">
      <c r="A180" s="13" t="s">
        <v>8</v>
      </c>
      <c r="B180" s="19">
        <f>Tableau!E185</f>
        <v>48</v>
      </c>
      <c r="C180" s="21">
        <f>Tableau!F185</f>
        <v>31</v>
      </c>
      <c r="D180" s="20">
        <f>Tableau!G185</f>
        <v>32.04</v>
      </c>
      <c r="E180" s="13" t="s">
        <v>361</v>
      </c>
      <c r="F180" s="15">
        <f>Tableau!I185</f>
        <v>4</v>
      </c>
      <c r="G180" s="15">
        <f>Tableau!J185</f>
        <v>10</v>
      </c>
      <c r="H180" s="16">
        <f>Tableau!K185</f>
        <v>21.77</v>
      </c>
      <c r="J180" s="25" t="str">
        <f>Tableau!C185</f>
        <v>RJ 908-3</v>
      </c>
      <c r="K180" s="25" t="str">
        <f>Tableau!B185</f>
        <v>SHELTER LOCALIZER 3</v>
      </c>
      <c r="L180" s="34">
        <f t="shared" si="6"/>
        <v>48.52556666666666</v>
      </c>
      <c r="M180" s="34">
        <f t="shared" si="7"/>
        <v>-4.1727138888888895</v>
      </c>
      <c r="N180" s="26"/>
      <c r="O180" s="26"/>
      <c r="P180" s="26"/>
      <c r="Q180" s="25">
        <f>Tableau!N185</f>
        <v>102.8</v>
      </c>
    </row>
    <row r="181" spans="1:17" ht="12.75">
      <c r="A181" s="13" t="s">
        <v>8</v>
      </c>
      <c r="B181" s="19">
        <f>Tableau!E186</f>
        <v>48</v>
      </c>
      <c r="C181" s="21">
        <f>Tableau!F186</f>
        <v>31</v>
      </c>
      <c r="D181" s="20">
        <f>Tableau!G186</f>
        <v>32.158</v>
      </c>
      <c r="E181" s="13" t="s">
        <v>361</v>
      </c>
      <c r="F181" s="15">
        <f>Tableau!I186</f>
        <v>4</v>
      </c>
      <c r="G181" s="15">
        <f>Tableau!J186</f>
        <v>10</v>
      </c>
      <c r="H181" s="16">
        <f>Tableau!K186</f>
        <v>21.824</v>
      </c>
      <c r="J181" s="25" t="str">
        <f>Tableau!C186</f>
        <v>RJ 908-4</v>
      </c>
      <c r="K181" s="25" t="str">
        <f>Tableau!B186</f>
        <v>SHELTER LOCALIZER 4</v>
      </c>
      <c r="L181" s="34">
        <f t="shared" si="6"/>
        <v>48.525599444444445</v>
      </c>
      <c r="M181" s="34">
        <f t="shared" si="7"/>
        <v>-4.172728888888889</v>
      </c>
      <c r="N181" s="26"/>
      <c r="O181" s="26"/>
      <c r="P181" s="26"/>
      <c r="Q181" s="25">
        <f>Tableau!N186</f>
        <v>102.8</v>
      </c>
    </row>
    <row r="182" spans="1:17" ht="12.75">
      <c r="A182" s="13" t="s">
        <v>8</v>
      </c>
      <c r="B182" s="19">
        <f>Tableau!E187</f>
        <v>48</v>
      </c>
      <c r="C182" s="21">
        <f>Tableau!F187</f>
        <v>27</v>
      </c>
      <c r="D182" s="20">
        <f>Tableau!G187</f>
        <v>10.308</v>
      </c>
      <c r="E182" s="13" t="s">
        <v>361</v>
      </c>
      <c r="F182" s="15">
        <f>Tableau!I187</f>
        <v>4</v>
      </c>
      <c r="G182" s="15">
        <f>Tableau!J187</f>
        <v>8</v>
      </c>
      <c r="H182" s="16">
        <f>Tableau!K187</f>
        <v>32.895</v>
      </c>
      <c r="J182" s="25" t="str">
        <f>Tableau!C187</f>
        <v>RJ 966</v>
      </c>
      <c r="K182" s="25" t="str">
        <f>Tableau!B187</f>
        <v>CLOCHER</v>
      </c>
      <c r="L182" s="34">
        <f t="shared" si="6"/>
        <v>48.45286333333333</v>
      </c>
      <c r="M182" s="34">
        <f t="shared" si="7"/>
        <v>-4.142470833333333</v>
      </c>
      <c r="N182" s="26"/>
      <c r="O182" s="26"/>
      <c r="P182" s="26"/>
      <c r="Q182" s="25">
        <f>Tableau!N187</f>
        <v>233</v>
      </c>
    </row>
    <row r="183" spans="1:17" ht="12.75">
      <c r="A183" s="13" t="s">
        <v>8</v>
      </c>
      <c r="B183" s="19">
        <f>Tableau!E188</f>
        <v>48</v>
      </c>
      <c r="C183" s="21">
        <f>Tableau!F188</f>
        <v>31</v>
      </c>
      <c r="D183" s="20">
        <f>Tableau!G188</f>
        <v>30.879</v>
      </c>
      <c r="E183" s="13" t="s">
        <v>361</v>
      </c>
      <c r="F183" s="15">
        <f>Tableau!I188</f>
        <v>4</v>
      </c>
      <c r="G183" s="15">
        <f>Tableau!J188</f>
        <v>10</v>
      </c>
      <c r="H183" s="16">
        <f>Tableau!K188</f>
        <v>37.795</v>
      </c>
      <c r="J183" s="25" t="str">
        <f>Tableau!C188</f>
        <v>RJ 954</v>
      </c>
      <c r="K183" s="25" t="str">
        <f>Tableau!B188</f>
        <v>GABARIT ROUTIER</v>
      </c>
      <c r="L183" s="34">
        <f t="shared" si="6"/>
        <v>48.52524416666667</v>
      </c>
      <c r="M183" s="34">
        <f t="shared" si="7"/>
        <v>-4.177165277777778</v>
      </c>
      <c r="N183" s="26"/>
      <c r="O183" s="26"/>
      <c r="P183" s="26"/>
      <c r="Q183" s="25">
        <f>Tableau!N188</f>
        <v>104.3</v>
      </c>
    </row>
    <row r="184" spans="1:17" ht="12.75">
      <c r="A184" s="13" t="s">
        <v>8</v>
      </c>
      <c r="B184" s="19">
        <f>Tableau!E189</f>
        <v>48</v>
      </c>
      <c r="C184" s="21">
        <f>Tableau!F189</f>
        <v>31</v>
      </c>
      <c r="D184" s="20">
        <f>Tableau!G189</f>
        <v>2.828</v>
      </c>
      <c r="E184" s="13" t="s">
        <v>361</v>
      </c>
      <c r="F184" s="15">
        <f>Tableau!I189</f>
        <v>4</v>
      </c>
      <c r="G184" s="15">
        <f>Tableau!J189</f>
        <v>10</v>
      </c>
      <c r="H184" s="16">
        <f>Tableau!K189</f>
        <v>38.331</v>
      </c>
      <c r="J184" s="25" t="str">
        <f>Tableau!C189</f>
        <v>RJ 869</v>
      </c>
      <c r="K184" s="25" t="str">
        <f>Tableau!B189</f>
        <v>Arbre</v>
      </c>
      <c r="L184" s="34">
        <f t="shared" si="6"/>
        <v>48.51745222222222</v>
      </c>
      <c r="M184" s="34">
        <f t="shared" si="7"/>
        <v>-4.177314166666667</v>
      </c>
      <c r="N184" s="26"/>
      <c r="O184" s="26"/>
      <c r="P184" s="26"/>
      <c r="Q184" s="25">
        <f>Tableau!N189</f>
        <v>123.9</v>
      </c>
    </row>
    <row r="185" spans="1:17" ht="12.75">
      <c r="A185" s="13" t="s">
        <v>8</v>
      </c>
      <c r="B185" s="19">
        <f>Tableau!E190</f>
        <v>48</v>
      </c>
      <c r="C185" s="21">
        <f>Tableau!F190</f>
        <v>31</v>
      </c>
      <c r="D185" s="20">
        <f>Tableau!G190</f>
        <v>5.38</v>
      </c>
      <c r="E185" s="13" t="s">
        <v>361</v>
      </c>
      <c r="F185" s="15">
        <f>Tableau!I190</f>
        <v>4</v>
      </c>
      <c r="G185" s="15">
        <f>Tableau!J190</f>
        <v>10</v>
      </c>
      <c r="H185" s="16">
        <f>Tableau!K190</f>
        <v>40.635</v>
      </c>
      <c r="J185" s="25" t="str">
        <f>Tableau!C190</f>
        <v>RJ 870</v>
      </c>
      <c r="K185" s="25" t="str">
        <f>Tableau!B190</f>
        <v>Arbre</v>
      </c>
      <c r="L185" s="34">
        <f t="shared" si="6"/>
        <v>48.51816111111111</v>
      </c>
      <c r="M185" s="34">
        <f t="shared" si="7"/>
        <v>-4.177954166666667</v>
      </c>
      <c r="N185" s="26"/>
      <c r="O185" s="26"/>
      <c r="P185" s="26"/>
      <c r="Q185" s="25">
        <f>Tableau!N190</f>
        <v>130.4</v>
      </c>
    </row>
    <row r="186" spans="1:17" ht="12.75">
      <c r="A186" s="13" t="s">
        <v>8</v>
      </c>
      <c r="B186" s="19">
        <f>Tableau!E191</f>
        <v>48</v>
      </c>
      <c r="C186" s="21">
        <f>Tableau!F191</f>
        <v>31</v>
      </c>
      <c r="D186" s="20">
        <f>Tableau!G191</f>
        <v>7.305</v>
      </c>
      <c r="E186" s="13" t="s">
        <v>361</v>
      </c>
      <c r="F186" s="15">
        <f>Tableau!I191</f>
        <v>4</v>
      </c>
      <c r="G186" s="15">
        <f>Tableau!J191</f>
        <v>10</v>
      </c>
      <c r="H186" s="16">
        <f>Tableau!K191</f>
        <v>42.649</v>
      </c>
      <c r="J186" s="25" t="str">
        <f>Tableau!C191</f>
        <v>RJ 871</v>
      </c>
      <c r="K186" s="25" t="str">
        <f>Tableau!B191</f>
        <v>Arbre</v>
      </c>
      <c r="L186" s="34">
        <f t="shared" si="6"/>
        <v>48.51869583333333</v>
      </c>
      <c r="M186" s="34">
        <f t="shared" si="7"/>
        <v>-4.178513611111112</v>
      </c>
      <c r="N186" s="26"/>
      <c r="O186" s="26"/>
      <c r="P186" s="26"/>
      <c r="Q186" s="25">
        <f>Tableau!N191</f>
        <v>124.8</v>
      </c>
    </row>
    <row r="187" spans="1:17" ht="12.75">
      <c r="A187" s="13" t="s">
        <v>8</v>
      </c>
      <c r="B187" s="19">
        <f>Tableau!E192</f>
        <v>48</v>
      </c>
      <c r="C187" s="21">
        <f>Tableau!F192</f>
        <v>31</v>
      </c>
      <c r="D187" s="20">
        <f>Tableau!G192</f>
        <v>33.756</v>
      </c>
      <c r="E187" s="13" t="s">
        <v>361</v>
      </c>
      <c r="F187" s="15">
        <f>Tableau!I192</f>
        <v>4</v>
      </c>
      <c r="G187" s="15">
        <f>Tableau!J192</f>
        <v>11</v>
      </c>
      <c r="H187" s="16">
        <f>Tableau!K192</f>
        <v>2.725</v>
      </c>
      <c r="J187" s="25" t="str">
        <f>Tableau!C192</f>
        <v>RJ 874</v>
      </c>
      <c r="K187" s="25" t="str">
        <f>Tableau!B192</f>
        <v>Arbre</v>
      </c>
      <c r="L187" s="34">
        <f t="shared" si="6"/>
        <v>48.526043333333334</v>
      </c>
      <c r="M187" s="34">
        <f t="shared" si="7"/>
        <v>-4.184090277777778</v>
      </c>
      <c r="N187" s="26"/>
      <c r="O187" s="26"/>
      <c r="P187" s="26"/>
      <c r="Q187" s="25">
        <f>Tableau!N192</f>
        <v>114.7</v>
      </c>
    </row>
    <row r="188" spans="1:17" ht="12.75">
      <c r="A188" s="13" t="s">
        <v>8</v>
      </c>
      <c r="B188" s="19">
        <f>Tableau!E193</f>
        <v>48</v>
      </c>
      <c r="C188" s="21">
        <f>Tableau!F193</f>
        <v>31</v>
      </c>
      <c r="D188" s="20">
        <f>Tableau!G193</f>
        <v>32.844</v>
      </c>
      <c r="E188" s="13" t="s">
        <v>361</v>
      </c>
      <c r="F188" s="15">
        <f>Tableau!I193</f>
        <v>4</v>
      </c>
      <c r="G188" s="15">
        <f>Tableau!J193</f>
        <v>11</v>
      </c>
      <c r="H188" s="16">
        <f>Tableau!K193</f>
        <v>8.31</v>
      </c>
      <c r="J188" s="25" t="str">
        <f>Tableau!C193</f>
        <v>RJ 873</v>
      </c>
      <c r="K188" s="25" t="str">
        <f>Tableau!B193</f>
        <v>Arbre</v>
      </c>
      <c r="L188" s="34">
        <f t="shared" si="6"/>
        <v>48.52579</v>
      </c>
      <c r="M188" s="34">
        <f t="shared" si="7"/>
        <v>-4.185641666666667</v>
      </c>
      <c r="N188" s="26"/>
      <c r="O188" s="26"/>
      <c r="P188" s="26"/>
      <c r="Q188" s="25">
        <f>Tableau!N193</f>
        <v>116.4</v>
      </c>
    </row>
    <row r="189" spans="1:17" ht="12.75">
      <c r="A189" s="13" t="s">
        <v>8</v>
      </c>
      <c r="B189" s="19">
        <f>Tableau!E194</f>
        <v>48</v>
      </c>
      <c r="C189" s="21">
        <f>Tableau!F194</f>
        <v>34</v>
      </c>
      <c r="D189" s="20">
        <f>Tableau!G194</f>
        <v>46.959</v>
      </c>
      <c r="E189" s="13" t="s">
        <v>361</v>
      </c>
      <c r="F189" s="15">
        <f>Tableau!I194</f>
        <v>4</v>
      </c>
      <c r="G189" s="15">
        <f>Tableau!J194</f>
        <v>12</v>
      </c>
      <c r="H189" s="16">
        <f>Tableau!K194</f>
        <v>37.619</v>
      </c>
      <c r="J189" s="25" t="str">
        <f>Tableau!C194</f>
        <v>RJ 973</v>
      </c>
      <c r="K189" s="25" t="str">
        <f>Tableau!B194</f>
        <v>CLOCHER</v>
      </c>
      <c r="L189" s="34">
        <f t="shared" si="6"/>
        <v>48.57971083333334</v>
      </c>
      <c r="M189" s="34">
        <f t="shared" si="7"/>
        <v>-4.210449722222222</v>
      </c>
      <c r="N189" s="26"/>
      <c r="O189" s="26"/>
      <c r="P189" s="26"/>
      <c r="Q189" s="25">
        <f>Tableau!N194</f>
        <v>134.1</v>
      </c>
    </row>
    <row r="190" spans="1:17" ht="12.75">
      <c r="A190" s="13" t="s">
        <v>8</v>
      </c>
      <c r="B190" s="19">
        <f>Tableau!E195</f>
        <v>48</v>
      </c>
      <c r="C190" s="21">
        <f>Tableau!F195</f>
        <v>31</v>
      </c>
      <c r="D190" s="20">
        <f>Tableau!G195</f>
        <v>12.229</v>
      </c>
      <c r="E190" s="13" t="s">
        <v>361</v>
      </c>
      <c r="F190" s="15">
        <f>Tableau!I195</f>
        <v>4</v>
      </c>
      <c r="G190" s="15">
        <f>Tableau!J195</f>
        <v>11</v>
      </c>
      <c r="H190" s="16">
        <f>Tableau!K195</f>
        <v>35.618</v>
      </c>
      <c r="J190" s="25" t="str">
        <f>Tableau!C195</f>
        <v>RJ 953</v>
      </c>
      <c r="K190" s="25" t="str">
        <f>Tableau!B195</f>
        <v>ARBRE</v>
      </c>
      <c r="L190" s="34">
        <f t="shared" si="6"/>
        <v>48.52006361111111</v>
      </c>
      <c r="M190" s="34">
        <f t="shared" si="7"/>
        <v>-4.193227222222222</v>
      </c>
      <c r="N190" s="26"/>
      <c r="O190" s="26"/>
      <c r="P190" s="26"/>
      <c r="Q190" s="25">
        <f>Tableau!N195</f>
        <v>120.3</v>
      </c>
    </row>
    <row r="191" spans="1:17" ht="12.75">
      <c r="A191" s="13" t="s">
        <v>8</v>
      </c>
      <c r="B191" s="19">
        <f>Tableau!E196</f>
        <v>48</v>
      </c>
      <c r="C191" s="21">
        <f>Tableau!F196</f>
        <v>31</v>
      </c>
      <c r="D191" s="20">
        <f>Tableau!G196</f>
        <v>15.126</v>
      </c>
      <c r="E191" s="13" t="s">
        <v>361</v>
      </c>
      <c r="F191" s="15">
        <f>Tableau!I196</f>
        <v>4</v>
      </c>
      <c r="G191" s="15">
        <f>Tableau!J196</f>
        <v>12</v>
      </c>
      <c r="H191" s="16">
        <f>Tableau!K196</f>
        <v>34.993</v>
      </c>
      <c r="J191" s="25" t="str">
        <f>Tableau!C196</f>
        <v>RJ 955</v>
      </c>
      <c r="K191" s="25" t="str">
        <f>Tableau!B196</f>
        <v>SILO</v>
      </c>
      <c r="L191" s="34">
        <f t="shared" si="6"/>
        <v>48.52086833333333</v>
      </c>
      <c r="M191" s="34">
        <f t="shared" si="7"/>
        <v>-4.209720277777778</v>
      </c>
      <c r="N191" s="26"/>
      <c r="O191" s="26"/>
      <c r="P191" s="26"/>
      <c r="Q191" s="25">
        <f>Tableau!N196</f>
        <v>122.4</v>
      </c>
    </row>
    <row r="192" spans="1:17" ht="12.75">
      <c r="A192" s="13" t="s">
        <v>8</v>
      </c>
      <c r="B192" s="19">
        <f>Tableau!E197</f>
        <v>48</v>
      </c>
      <c r="C192" s="21">
        <f>Tableau!F197</f>
        <v>30</v>
      </c>
      <c r="D192" s="20">
        <f>Tableau!G197</f>
        <v>39.88</v>
      </c>
      <c r="E192" s="13" t="s">
        <v>361</v>
      </c>
      <c r="F192" s="15">
        <f>Tableau!I197</f>
        <v>4</v>
      </c>
      <c r="G192" s="15">
        <f>Tableau!J197</f>
        <v>12</v>
      </c>
      <c r="H192" s="16">
        <f>Tableau!K197</f>
        <v>27.504</v>
      </c>
      <c r="J192" s="25" t="str">
        <f>Tableau!C197</f>
        <v>RJ 956</v>
      </c>
      <c r="K192" s="25" t="str">
        <f>Tableau!B197</f>
        <v>CHATEAU EAU</v>
      </c>
      <c r="L192" s="34">
        <f aca="true" t="shared" si="8" ref="L192:L205">IF((A192="N"),1,-1)*(B192+C192/60+D192/3600)</f>
        <v>48.51107777777778</v>
      </c>
      <c r="M192" s="34">
        <f aca="true" t="shared" si="9" ref="M192:M205">IF((E192="E"),1,-1)*(F192+G192/60+H192/3600)</f>
        <v>-4.2076400000000005</v>
      </c>
      <c r="N192" s="26"/>
      <c r="O192" s="26"/>
      <c r="P192" s="26"/>
      <c r="Q192" s="25">
        <f>Tableau!N197</f>
        <v>132.5</v>
      </c>
    </row>
    <row r="193" spans="1:17" ht="12.75">
      <c r="A193" s="13" t="s">
        <v>8</v>
      </c>
      <c r="B193" s="19">
        <f>Tableau!E198</f>
        <v>48</v>
      </c>
      <c r="C193" s="21">
        <f>Tableau!F198</f>
        <v>30</v>
      </c>
      <c r="D193" s="20">
        <f>Tableau!G198</f>
        <v>50.599</v>
      </c>
      <c r="E193" s="13" t="s">
        <v>361</v>
      </c>
      <c r="F193" s="15">
        <f>Tableau!I198</f>
        <v>4</v>
      </c>
      <c r="G193" s="15">
        <f>Tableau!J198</f>
        <v>12</v>
      </c>
      <c r="H193" s="16">
        <f>Tableau!K198</f>
        <v>43.637</v>
      </c>
      <c r="J193" s="25" t="str">
        <f>Tableau!C198</f>
        <v>RJ 957</v>
      </c>
      <c r="K193" s="25" t="str">
        <f>Tableau!B198</f>
        <v>CLOCHER</v>
      </c>
      <c r="L193" s="34">
        <f t="shared" si="8"/>
        <v>48.51405527777778</v>
      </c>
      <c r="M193" s="34">
        <f t="shared" si="9"/>
        <v>-4.212121388888889</v>
      </c>
      <c r="N193" s="26"/>
      <c r="O193" s="26"/>
      <c r="P193" s="26"/>
      <c r="Q193" s="25">
        <f>Tableau!N198</f>
        <v>152.6</v>
      </c>
    </row>
    <row r="194" spans="1:17" ht="12.75">
      <c r="A194" s="13" t="s">
        <v>8</v>
      </c>
      <c r="B194" s="19">
        <f>Tableau!E199</f>
        <v>48</v>
      </c>
      <c r="C194" s="21">
        <f>Tableau!F199</f>
        <v>24</v>
      </c>
      <c r="D194" s="20">
        <f>Tableau!G199</f>
        <v>56.418</v>
      </c>
      <c r="E194" s="13" t="s">
        <v>361</v>
      </c>
      <c r="F194" s="15">
        <f>Tableau!I199</f>
        <v>4</v>
      </c>
      <c r="G194" s="15">
        <f>Tableau!J199</f>
        <v>10</v>
      </c>
      <c r="H194" s="16">
        <f>Tableau!K199</f>
        <v>15.572</v>
      </c>
      <c r="J194" s="25" t="str">
        <f>Tableau!C199</f>
        <v>RJ 867</v>
      </c>
      <c r="K194" s="25" t="str">
        <f>Tableau!B199</f>
        <v>Clocher</v>
      </c>
      <c r="L194" s="34">
        <f t="shared" si="8"/>
        <v>48.41567166666667</v>
      </c>
      <c r="M194" s="34">
        <f t="shared" si="9"/>
        <v>-4.170992222222223</v>
      </c>
      <c r="N194" s="26"/>
      <c r="O194" s="26"/>
      <c r="P194" s="26"/>
      <c r="Q194" s="25">
        <f>Tableau!N199</f>
        <v>179.7</v>
      </c>
    </row>
    <row r="195" spans="1:17" ht="12.75">
      <c r="A195" s="13" t="s">
        <v>8</v>
      </c>
      <c r="B195" s="19">
        <f>Tableau!E200</f>
        <v>48</v>
      </c>
      <c r="C195" s="21">
        <f>Tableau!F200</f>
        <v>31</v>
      </c>
      <c r="D195" s="20">
        <f>Tableau!G200</f>
        <v>11.608</v>
      </c>
      <c r="E195" s="13" t="s">
        <v>361</v>
      </c>
      <c r="F195" s="15">
        <f>Tableau!I200</f>
        <v>4</v>
      </c>
      <c r="G195" s="15">
        <f>Tableau!J200</f>
        <v>13</v>
      </c>
      <c r="H195" s="16">
        <f>Tableau!K200</f>
        <v>22.835</v>
      </c>
      <c r="J195" s="25" t="str">
        <f>Tableau!C200</f>
        <v>RJ 850</v>
      </c>
      <c r="K195" s="25" t="str">
        <f>Tableau!B200</f>
        <v>Arbre</v>
      </c>
      <c r="L195" s="34">
        <f t="shared" si="8"/>
        <v>48.51989111111111</v>
      </c>
      <c r="M195" s="34">
        <f t="shared" si="9"/>
        <v>-4.223009722222223</v>
      </c>
      <c r="N195" s="26"/>
      <c r="O195" s="26"/>
      <c r="P195" s="26"/>
      <c r="Q195" s="25">
        <f>Tableau!N200</f>
        <v>125.8</v>
      </c>
    </row>
    <row r="196" spans="1:17" ht="12.75">
      <c r="A196" s="13" t="s">
        <v>8</v>
      </c>
      <c r="B196" s="19">
        <f>Tableau!E201</f>
        <v>48</v>
      </c>
      <c r="C196" s="21">
        <f>Tableau!F201</f>
        <v>26</v>
      </c>
      <c r="D196" s="20">
        <f>Tableau!G201</f>
        <v>12.251</v>
      </c>
      <c r="E196" s="13" t="s">
        <v>361</v>
      </c>
      <c r="F196" s="15">
        <f>Tableau!I201</f>
        <v>4</v>
      </c>
      <c r="G196" s="15">
        <f>Tableau!J201</f>
        <v>11</v>
      </c>
      <c r="H196" s="16">
        <f>Tableau!K201</f>
        <v>16.449</v>
      </c>
      <c r="J196" s="25" t="str">
        <f>Tableau!C201</f>
        <v>RJ 965</v>
      </c>
      <c r="K196" s="25" t="str">
        <f>Tableau!B201</f>
        <v>ANTENNE</v>
      </c>
      <c r="L196" s="34">
        <f t="shared" si="8"/>
        <v>48.43673638888889</v>
      </c>
      <c r="M196" s="34">
        <f t="shared" si="9"/>
        <v>-4.1879025</v>
      </c>
      <c r="N196" s="26"/>
      <c r="O196" s="26"/>
      <c r="P196" s="26"/>
      <c r="Q196" s="25">
        <f>Tableau!N201</f>
        <v>219.4</v>
      </c>
    </row>
    <row r="197" spans="1:17" ht="12.75">
      <c r="A197" s="13" t="s">
        <v>8</v>
      </c>
      <c r="B197" s="19">
        <f>Tableau!E202</f>
        <v>48</v>
      </c>
      <c r="C197" s="21">
        <f>Tableau!F202</f>
        <v>26</v>
      </c>
      <c r="D197" s="20">
        <f>Tableau!G202</f>
        <v>8.991</v>
      </c>
      <c r="E197" s="13" t="s">
        <v>361</v>
      </c>
      <c r="F197" s="15">
        <f>Tableau!I202</f>
        <v>4</v>
      </c>
      <c r="G197" s="15">
        <f>Tableau!J202</f>
        <v>11</v>
      </c>
      <c r="H197" s="16">
        <f>Tableau!K202</f>
        <v>21.436</v>
      </c>
      <c r="J197" s="25" t="str">
        <f>Tableau!C202</f>
        <v>RJ 856</v>
      </c>
      <c r="K197" s="25" t="str">
        <f>Tableau!B202</f>
        <v>Pylône électrique</v>
      </c>
      <c r="L197" s="34">
        <f t="shared" si="8"/>
        <v>48.43583083333333</v>
      </c>
      <c r="M197" s="34">
        <f t="shared" si="9"/>
        <v>-4.189287777777778</v>
      </c>
      <c r="N197" s="26"/>
      <c r="O197" s="26"/>
      <c r="P197" s="26"/>
      <c r="Q197" s="25">
        <f>Tableau!N202</f>
        <v>211.6</v>
      </c>
    </row>
    <row r="198" spans="1:17" ht="12.75">
      <c r="A198" s="13" t="s">
        <v>8</v>
      </c>
      <c r="B198" s="19">
        <f>Tableau!E203</f>
        <v>48</v>
      </c>
      <c r="C198" s="21">
        <f>Tableau!F203</f>
        <v>26</v>
      </c>
      <c r="D198" s="20">
        <f>Tableau!G203</f>
        <v>13.43</v>
      </c>
      <c r="E198" s="13" t="s">
        <v>361</v>
      </c>
      <c r="F198" s="15">
        <f>Tableau!I203</f>
        <v>4</v>
      </c>
      <c r="G198" s="15">
        <f>Tableau!J203</f>
        <v>14</v>
      </c>
      <c r="H198" s="16">
        <f>Tableau!K203</f>
        <v>7.5</v>
      </c>
      <c r="J198" s="25" t="str">
        <f>Tableau!C203</f>
        <v>RJ 964</v>
      </c>
      <c r="K198" s="25" t="str">
        <f>Tableau!B203</f>
        <v>CLOCHER</v>
      </c>
      <c r="L198" s="34">
        <f t="shared" si="8"/>
        <v>48.437063888888886</v>
      </c>
      <c r="M198" s="34">
        <f t="shared" si="9"/>
        <v>-4.235416666666667</v>
      </c>
      <c r="N198" s="26"/>
      <c r="O198" s="26"/>
      <c r="P198" s="26"/>
      <c r="Q198" s="25">
        <f>Tableau!N203</f>
        <v>205.5</v>
      </c>
    </row>
    <row r="199" spans="1:17" ht="12.75">
      <c r="A199" s="13" t="s">
        <v>8</v>
      </c>
      <c r="B199" s="19">
        <f>Tableau!E204</f>
        <v>48</v>
      </c>
      <c r="C199" s="21">
        <f>Tableau!F204</f>
        <v>28</v>
      </c>
      <c r="D199" s="20">
        <f>Tableau!G204</f>
        <v>59.617</v>
      </c>
      <c r="E199" s="13" t="s">
        <v>361</v>
      </c>
      <c r="F199" s="15">
        <f>Tableau!I204</f>
        <v>4</v>
      </c>
      <c r="G199" s="15">
        <f>Tableau!J204</f>
        <v>15</v>
      </c>
      <c r="H199" s="16">
        <f>Tableau!K204</f>
        <v>34.972</v>
      </c>
      <c r="J199" s="25" t="str">
        <f>Tableau!C204</f>
        <v>RJ 963</v>
      </c>
      <c r="K199" s="25" t="str">
        <f>Tableau!B204</f>
        <v>CHATEAU EAU</v>
      </c>
      <c r="L199" s="34">
        <f t="shared" si="8"/>
        <v>48.483226944444446</v>
      </c>
      <c r="M199" s="34">
        <f t="shared" si="9"/>
        <v>-4.259714444444445</v>
      </c>
      <c r="N199" s="26"/>
      <c r="O199" s="26"/>
      <c r="P199" s="26"/>
      <c r="Q199" s="25">
        <f>Tableau!N204</f>
        <v>164</v>
      </c>
    </row>
    <row r="200" spans="1:17" ht="12.75">
      <c r="A200" s="13" t="s">
        <v>8</v>
      </c>
      <c r="B200" s="19">
        <f>Tableau!E205</f>
        <v>48</v>
      </c>
      <c r="C200" s="21">
        <f>Tableau!F205</f>
        <v>25</v>
      </c>
      <c r="D200" s="20">
        <f>Tableau!G205</f>
        <v>29.635</v>
      </c>
      <c r="E200" s="13" t="s">
        <v>361</v>
      </c>
      <c r="F200" s="15">
        <f>Tableau!I205</f>
        <v>4</v>
      </c>
      <c r="G200" s="15">
        <f>Tableau!J205</f>
        <v>14</v>
      </c>
      <c r="H200" s="16">
        <f>Tableau!K205</f>
        <v>19.428</v>
      </c>
      <c r="J200" s="25" t="str">
        <f>Tableau!C205</f>
        <v>RJ 854</v>
      </c>
      <c r="K200" s="25" t="str">
        <f>Tableau!B205</f>
        <v>Antenne</v>
      </c>
      <c r="L200" s="34">
        <f t="shared" si="8"/>
        <v>48.42489861111111</v>
      </c>
      <c r="M200" s="34">
        <f t="shared" si="9"/>
        <v>-4.23873</v>
      </c>
      <c r="N200" s="26"/>
      <c r="O200" s="26"/>
      <c r="P200" s="26"/>
      <c r="Q200" s="25">
        <f>Tableau!N205</f>
        <v>278</v>
      </c>
    </row>
    <row r="201" spans="1:17" ht="12.75">
      <c r="A201" s="13" t="s">
        <v>8</v>
      </c>
      <c r="B201" s="19">
        <f>Tableau!E206</f>
        <v>48</v>
      </c>
      <c r="C201" s="21">
        <f>Tableau!F206</f>
        <v>25</v>
      </c>
      <c r="D201" s="20">
        <f>Tableau!G206</f>
        <v>32.841</v>
      </c>
      <c r="E201" s="13" t="s">
        <v>361</v>
      </c>
      <c r="F201" s="15">
        <f>Tableau!I206</f>
        <v>4</v>
      </c>
      <c r="G201" s="15">
        <f>Tableau!J206</f>
        <v>14</v>
      </c>
      <c r="H201" s="16">
        <f>Tableau!K206</f>
        <v>24.83</v>
      </c>
      <c r="J201" s="25" t="str">
        <f>Tableau!C206</f>
        <v>RJ 855</v>
      </c>
      <c r="K201" s="25" t="str">
        <f>Tableau!B206</f>
        <v>Mât</v>
      </c>
      <c r="L201" s="34">
        <f t="shared" si="8"/>
        <v>48.42578916666666</v>
      </c>
      <c r="M201" s="34">
        <f t="shared" si="9"/>
        <v>-4.240230555555556</v>
      </c>
      <c r="N201" s="26"/>
      <c r="O201" s="26"/>
      <c r="P201" s="26"/>
      <c r="Q201" s="25">
        <f>Tableau!N206</f>
        <v>276.5</v>
      </c>
    </row>
    <row r="202" spans="1:17" ht="12.75">
      <c r="A202" s="13" t="s">
        <v>8</v>
      </c>
      <c r="B202" s="19">
        <f>Tableau!E207</f>
        <v>48</v>
      </c>
      <c r="C202" s="21">
        <f>Tableau!F207</f>
        <v>38</v>
      </c>
      <c r="D202" s="20">
        <f>Tableau!G207</f>
        <v>15.786</v>
      </c>
      <c r="E202" s="13" t="s">
        <v>361</v>
      </c>
      <c r="F202" s="15">
        <f>Tableau!I207</f>
        <v>4</v>
      </c>
      <c r="G202" s="15">
        <f>Tableau!J207</f>
        <v>21</v>
      </c>
      <c r="H202" s="16">
        <f>Tableau!K207</f>
        <v>2.751</v>
      </c>
      <c r="J202" s="25" t="str">
        <f>Tableau!C207</f>
        <v>RJ 846</v>
      </c>
      <c r="K202" s="25" t="str">
        <f>Tableau!B207</f>
        <v>Antenne</v>
      </c>
      <c r="L202" s="34">
        <f t="shared" si="8"/>
        <v>48.63771833333333</v>
      </c>
      <c r="M202" s="34">
        <f t="shared" si="9"/>
        <v>-4.350764166666666</v>
      </c>
      <c r="N202" s="26"/>
      <c r="O202" s="26"/>
      <c r="P202" s="26"/>
      <c r="Q202" s="25">
        <f>Tableau!N207</f>
        <v>320.3</v>
      </c>
    </row>
    <row r="203" spans="1:17" ht="12.75">
      <c r="A203" s="13" t="s">
        <v>8</v>
      </c>
      <c r="B203" s="19">
        <f>Tableau!E208</f>
        <v>48</v>
      </c>
      <c r="C203" s="21">
        <f>Tableau!F208</f>
        <v>32</v>
      </c>
      <c r="D203" s="20">
        <f>Tableau!G208</f>
        <v>15.347</v>
      </c>
      <c r="E203" s="13" t="s">
        <v>361</v>
      </c>
      <c r="F203" s="15">
        <f>Tableau!I208</f>
        <v>4</v>
      </c>
      <c r="G203" s="15">
        <f>Tableau!J208</f>
        <v>18</v>
      </c>
      <c r="H203" s="16">
        <f>Tableau!K208</f>
        <v>44.307</v>
      </c>
      <c r="J203" s="25" t="str">
        <f>Tableau!C208</f>
        <v>RJ 974</v>
      </c>
      <c r="K203" s="25" t="str">
        <f>Tableau!B208</f>
        <v>CLOCHER</v>
      </c>
      <c r="L203" s="34">
        <f t="shared" si="8"/>
        <v>48.537596388888886</v>
      </c>
      <c r="M203" s="34">
        <f t="shared" si="9"/>
        <v>-4.3123075</v>
      </c>
      <c r="N203" s="26"/>
      <c r="O203" s="26"/>
      <c r="P203" s="26"/>
      <c r="Q203" s="25">
        <f>Tableau!N208</f>
        <v>131.1</v>
      </c>
    </row>
    <row r="204" spans="1:17" ht="12.75">
      <c r="A204" s="13" t="s">
        <v>8</v>
      </c>
      <c r="B204" s="19">
        <f>Tableau!E209</f>
        <v>48</v>
      </c>
      <c r="C204" s="21">
        <f>Tableau!F209</f>
        <v>34</v>
      </c>
      <c r="D204" s="20">
        <f>Tableau!G209</f>
        <v>16.797</v>
      </c>
      <c r="E204" s="13" t="s">
        <v>361</v>
      </c>
      <c r="F204" s="15">
        <f>Tableau!I209</f>
        <v>4</v>
      </c>
      <c r="G204" s="15">
        <f>Tableau!J209</f>
        <v>19</v>
      </c>
      <c r="H204" s="16">
        <f>Tableau!K209</f>
        <v>58.694</v>
      </c>
      <c r="J204" s="25" t="str">
        <f>Tableau!C209</f>
        <v>RJ 866</v>
      </c>
      <c r="K204" s="25" t="str">
        <f>Tableau!B209</f>
        <v>Château d'eau</v>
      </c>
      <c r="L204" s="34">
        <f t="shared" si="8"/>
        <v>48.571332500000004</v>
      </c>
      <c r="M204" s="34">
        <f t="shared" si="9"/>
        <v>-4.332970555555555</v>
      </c>
      <c r="N204" s="26"/>
      <c r="O204" s="26"/>
      <c r="P204" s="26"/>
      <c r="Q204" s="25">
        <f>Tableau!N209</f>
        <v>122.2</v>
      </c>
    </row>
    <row r="205" spans="1:17" ht="12.75">
      <c r="A205" s="13" t="s">
        <v>8</v>
      </c>
      <c r="B205" s="19">
        <f>Tableau!E210</f>
        <v>48</v>
      </c>
      <c r="C205" s="21">
        <f>Tableau!F210</f>
        <v>30</v>
      </c>
      <c r="D205" s="20">
        <f>Tableau!G210</f>
        <v>35.636</v>
      </c>
      <c r="E205" s="13" t="s">
        <v>361</v>
      </c>
      <c r="F205" s="15">
        <f>Tableau!I210</f>
        <v>4</v>
      </c>
      <c r="G205" s="15">
        <f>Tableau!J210</f>
        <v>19</v>
      </c>
      <c r="H205" s="16">
        <f>Tableau!K210</f>
        <v>31.226</v>
      </c>
      <c r="J205" s="25" t="str">
        <f>Tableau!C210</f>
        <v>RJ 975</v>
      </c>
      <c r="K205" s="25" t="str">
        <f>Tableau!B210</f>
        <v>CHATEAU EAU</v>
      </c>
      <c r="L205" s="34">
        <f t="shared" si="8"/>
        <v>48.50989888888889</v>
      </c>
      <c r="M205" s="34">
        <f t="shared" si="9"/>
        <v>-4.325340555555555</v>
      </c>
      <c r="N205" s="26"/>
      <c r="O205" s="26"/>
      <c r="P205" s="26"/>
      <c r="Q205" s="25">
        <f>Tableau!N210</f>
        <v>155.6</v>
      </c>
    </row>
    <row r="206" spans="1:17" ht="12.75">
      <c r="A206" s="13" t="s">
        <v>8</v>
      </c>
      <c r="B206" s="19">
        <f>Tableau!E211</f>
        <v>48</v>
      </c>
      <c r="C206" s="21">
        <f>Tableau!F211</f>
        <v>23</v>
      </c>
      <c r="D206" s="20">
        <f>Tableau!G211</f>
        <v>53.983</v>
      </c>
      <c r="E206" s="13" t="s">
        <v>361</v>
      </c>
      <c r="F206" s="15">
        <f>Tableau!I211</f>
        <v>3</v>
      </c>
      <c r="G206" s="15">
        <f>Tableau!J211</f>
        <v>19</v>
      </c>
      <c r="H206" s="16">
        <f>Tableau!K211</f>
        <v>11.227</v>
      </c>
      <c r="J206" s="25" t="str">
        <f>Tableau!C211</f>
        <v>RJ 863</v>
      </c>
      <c r="K206" s="25" t="str">
        <f>Tableau!B211</f>
        <v>Antenne</v>
      </c>
      <c r="L206" s="34">
        <f>IF((A206="N"),1,-1)*(B206+C206/60+D206/3600)</f>
        <v>48.39832861111111</v>
      </c>
      <c r="M206" s="34">
        <f>IF((E206="E"),1,-1)*(F206+G206/60+H206/3600)</f>
        <v>-3.3197852777777777</v>
      </c>
      <c r="N206" s="26"/>
      <c r="O206" s="26"/>
      <c r="P206" s="26"/>
      <c r="Q206" s="25">
        <f>Tableau!N211</f>
        <v>242.7</v>
      </c>
    </row>
    <row r="207" spans="1:17" ht="12.75">
      <c r="A207" s="13" t="s">
        <v>8</v>
      </c>
      <c r="B207" s="19">
        <f>Tableau!E212</f>
        <v>48</v>
      </c>
      <c r="C207" s="21">
        <f>Tableau!F212</f>
        <v>23</v>
      </c>
      <c r="D207" s="20">
        <f>Tableau!G212</f>
        <v>23.44315</v>
      </c>
      <c r="E207" s="13" t="s">
        <v>361</v>
      </c>
      <c r="F207" s="15">
        <f>Tableau!I212</f>
        <v>4</v>
      </c>
      <c r="G207" s="15">
        <f>Tableau!J212</f>
        <v>19</v>
      </c>
      <c r="H207" s="16">
        <f>Tableau!K212</f>
        <v>41.807</v>
      </c>
      <c r="J207" s="25" t="str">
        <f>Tableau!C212</f>
        <v>RJ 862</v>
      </c>
      <c r="K207" s="25" t="str">
        <f>Tableau!B212</f>
        <v>Antenne</v>
      </c>
      <c r="L207" s="34">
        <f>IF((A207="N"),1,-1)*(B207+C207/60+D207/3600)</f>
        <v>48.38984531944445</v>
      </c>
      <c r="M207" s="34">
        <f>IF((E207="E"),1,-1)*(F207+G207/60+H207/3600)</f>
        <v>-4.328279722222222</v>
      </c>
      <c r="N207" s="26"/>
      <c r="O207" s="26"/>
      <c r="P207" s="26"/>
      <c r="Q207" s="25">
        <f>Tableau!N212</f>
        <v>225</v>
      </c>
    </row>
    <row r="208" spans="1:17" ht="12.75">
      <c r="A208" s="13" t="s">
        <v>8</v>
      </c>
      <c r="B208" s="19">
        <f>Tableau!E213</f>
        <v>0</v>
      </c>
      <c r="C208" s="21">
        <f>Tableau!F213</f>
        <v>0</v>
      </c>
      <c r="D208" s="20">
        <f>Tableau!G213</f>
        <v>0</v>
      </c>
      <c r="E208" s="13" t="s">
        <v>361</v>
      </c>
      <c r="F208" s="15">
        <f>Tableau!I213</f>
        <v>0</v>
      </c>
      <c r="G208" s="15">
        <f>Tableau!J213</f>
        <v>0</v>
      </c>
      <c r="H208" s="16">
        <f>Tableau!K213</f>
        <v>0</v>
      </c>
      <c r="J208" s="25">
        <f>Tableau!C213</f>
        <v>0</v>
      </c>
      <c r="K208" s="25">
        <f>Tableau!B213</f>
        <v>0</v>
      </c>
      <c r="L208" s="34">
        <f>IF((A208="N"),1,-1)*(B208+C208/60+D208/3600)</f>
        <v>0</v>
      </c>
      <c r="M208" s="34">
        <f>IF((E208="E"),1,-1)*(F208+G208/60+H208/3600)</f>
        <v>0</v>
      </c>
      <c r="N208" s="26"/>
      <c r="O208" s="26"/>
      <c r="P208" s="26"/>
      <c r="Q208" s="25">
        <f>Tableau!N213</f>
        <v>0</v>
      </c>
    </row>
    <row r="209" spans="1:17" ht="12.75">
      <c r="A209" s="13" t="s">
        <v>8</v>
      </c>
      <c r="B209" s="19">
        <f>Tableau!E214</f>
        <v>0</v>
      </c>
      <c r="C209" s="21">
        <f>Tableau!F214</f>
        <v>0</v>
      </c>
      <c r="D209" s="20">
        <f>Tableau!G214</f>
        <v>0</v>
      </c>
      <c r="E209" s="13" t="s">
        <v>361</v>
      </c>
      <c r="F209" s="15">
        <f>Tableau!I214</f>
        <v>0</v>
      </c>
      <c r="G209" s="15">
        <f>Tableau!J214</f>
        <v>0</v>
      </c>
      <c r="H209" s="16">
        <f>Tableau!K214</f>
        <v>0</v>
      </c>
      <c r="J209" s="25">
        <f>Tableau!C214</f>
        <v>0</v>
      </c>
      <c r="K209" s="25">
        <f>Tableau!B214</f>
        <v>0</v>
      </c>
      <c r="L209" s="34">
        <f>IF((A209="N"),1,-1)*(B209+C209/60+D209/3600)</f>
        <v>0</v>
      </c>
      <c r="M209" s="34">
        <f>IF((E209="E"),1,-1)*(F209+G209/60+H209/3600)</f>
        <v>0</v>
      </c>
      <c r="N209" s="26"/>
      <c r="O209" s="26"/>
      <c r="P209" s="26"/>
      <c r="Q209" s="25">
        <f>Tableau!N214</f>
        <v>0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Rault</Manager>
  <Company>dircam-dia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Fichier obstacles</dc:title>
  <dc:subject/>
  <dc:creator>RAULT</dc:creator>
  <cp:keywords/>
  <dc:description>Transformation coordonnées pour intégration Géotitan</dc:description>
  <cp:lastModifiedBy>VAUDREY Martial ADC</cp:lastModifiedBy>
  <cp:lastPrinted>2018-03-09T14:25:07Z</cp:lastPrinted>
  <dcterms:created xsi:type="dcterms:W3CDTF">2004-03-22T08:53:17Z</dcterms:created>
  <dcterms:modified xsi:type="dcterms:W3CDTF">2018-03-09T14:25:34Z</dcterms:modified>
  <cp:category/>
  <cp:version/>
  <cp:contentType/>
  <cp:contentStatus/>
</cp:coreProperties>
</file>