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15" yWindow="65431" windowWidth="11580" windowHeight="6795" tabRatio="286" activeTab="0"/>
  </bookViews>
  <sheets>
    <sheet name="Tableau" sheetId="1" r:id="rId1"/>
    <sheet name="Obstacles CSV" sheetId="2" r:id="rId2"/>
  </sheets>
  <definedNames>
    <definedName name="_xlnm.Print_Titles" localSheetId="0">'Tableau'!$1:$6</definedName>
    <definedName name="_xlnm.Print_Area" localSheetId="0">'Tableau'!$A$1:$Q$158</definedName>
  </definedNames>
  <calcPr fullCalcOnLoad="1"/>
</workbook>
</file>

<file path=xl/sharedStrings.xml><?xml version="1.0" encoding="utf-8"?>
<sst xmlns="http://schemas.openxmlformats.org/spreadsheetml/2006/main" count="973" uniqueCount="263">
  <si>
    <t>N°</t>
  </si>
  <si>
    <t>Description</t>
  </si>
  <si>
    <t>X (m)</t>
  </si>
  <si>
    <t>Y (m)</t>
  </si>
  <si>
    <t>Coordonnées</t>
  </si>
  <si>
    <t>Latitudes</t>
  </si>
  <si>
    <t>Longitudes</t>
  </si>
  <si>
    <t>Distance seuil à seuil :</t>
  </si>
  <si>
    <t>N</t>
  </si>
  <si>
    <t>E</t>
  </si>
  <si>
    <t>N° fichier géomètre</t>
  </si>
  <si>
    <t>m</t>
  </si>
  <si>
    <t>Seuil</t>
  </si>
  <si>
    <t>Ft</t>
  </si>
  <si>
    <t>Altitude</t>
  </si>
  <si>
    <t>°</t>
  </si>
  <si>
    <t>'</t>
  </si>
  <si>
    <t>minutes</t>
  </si>
  <si>
    <t>secondes</t>
  </si>
  <si>
    <t>degrés</t>
  </si>
  <si>
    <t>E/W</t>
  </si>
  <si>
    <t>N/S</t>
  </si>
  <si>
    <t>NATURE</t>
  </si>
  <si>
    <t>"</t>
  </si>
  <si>
    <t>W/E</t>
  </si>
  <si>
    <t>LATITUDE</t>
  </si>
  <si>
    <t>LONGITUDE</t>
  </si>
  <si>
    <t>ALTITUDE (m)</t>
  </si>
  <si>
    <t>SX105</t>
  </si>
  <si>
    <t>SX106</t>
  </si>
  <si>
    <t>SX111</t>
  </si>
  <si>
    <t>SX112</t>
  </si>
  <si>
    <t>SX200</t>
  </si>
  <si>
    <t>SX201</t>
  </si>
  <si>
    <t>SX202</t>
  </si>
  <si>
    <t>SX203</t>
  </si>
  <si>
    <t>SX208</t>
  </si>
  <si>
    <t>SX209</t>
  </si>
  <si>
    <t>SX300</t>
  </si>
  <si>
    <t>SX301</t>
  </si>
  <si>
    <t>SX350</t>
  </si>
  <si>
    <t>SX351</t>
  </si>
  <si>
    <t>SX352</t>
  </si>
  <si>
    <t>SX353</t>
  </si>
  <si>
    <t>SX354</t>
  </si>
  <si>
    <t>SX355</t>
  </si>
  <si>
    <t>SX356-1</t>
  </si>
  <si>
    <t>SX356-2</t>
  </si>
  <si>
    <t>SX356-3</t>
  </si>
  <si>
    <t>SX356-4</t>
  </si>
  <si>
    <t>SX357-1</t>
  </si>
  <si>
    <t>SX357-2</t>
  </si>
  <si>
    <t>SX357-3</t>
  </si>
  <si>
    <t>SX357-4</t>
  </si>
  <si>
    <t>SX358</t>
  </si>
  <si>
    <t>SX359</t>
  </si>
  <si>
    <t>SX360</t>
  </si>
  <si>
    <t>SX361</t>
  </si>
  <si>
    <t>SX362</t>
  </si>
  <si>
    <t>SX363</t>
  </si>
  <si>
    <t>SX364</t>
  </si>
  <si>
    <t>SX365</t>
  </si>
  <si>
    <t>SX366</t>
  </si>
  <si>
    <t>SX900</t>
  </si>
  <si>
    <t>SX901-1</t>
  </si>
  <si>
    <t>SX901-2</t>
  </si>
  <si>
    <t>SX901-3</t>
  </si>
  <si>
    <t>SX901-4</t>
  </si>
  <si>
    <t>SX902-1</t>
  </si>
  <si>
    <t>SX902-2</t>
  </si>
  <si>
    <t>SX902-3</t>
  </si>
  <si>
    <t>SX902-4</t>
  </si>
  <si>
    <t>SX903-1</t>
  </si>
  <si>
    <t>SX903-2</t>
  </si>
  <si>
    <t>SX903-3</t>
  </si>
  <si>
    <t>SX903-4</t>
  </si>
  <si>
    <t>SX904-1</t>
  </si>
  <si>
    <t>SX904-2</t>
  </si>
  <si>
    <t>SX904-3</t>
  </si>
  <si>
    <t>SX904-4</t>
  </si>
  <si>
    <t>SX905-1</t>
  </si>
  <si>
    <t>SX905-2</t>
  </si>
  <si>
    <t>SX905-3</t>
  </si>
  <si>
    <t>SX905-4</t>
  </si>
  <si>
    <t>SX906-1</t>
  </si>
  <si>
    <t>SX906-2</t>
  </si>
  <si>
    <t>SX906-3</t>
  </si>
  <si>
    <t>SX906-4</t>
  </si>
  <si>
    <t>SX907-1</t>
  </si>
  <si>
    <t>SX907-2</t>
  </si>
  <si>
    <t>SX907-3</t>
  </si>
  <si>
    <t>SX907-4</t>
  </si>
  <si>
    <t>SX908-1</t>
  </si>
  <si>
    <t>SX908-2</t>
  </si>
  <si>
    <t>SX908-3</t>
  </si>
  <si>
    <t>SX908-4</t>
  </si>
  <si>
    <t>SX909-1</t>
  </si>
  <si>
    <t>SX909-2</t>
  </si>
  <si>
    <t>SX909-3</t>
  </si>
  <si>
    <t>SX909-4</t>
  </si>
  <si>
    <t>SX910-1</t>
  </si>
  <si>
    <t>SX910-2</t>
  </si>
  <si>
    <t>SX910-3</t>
  </si>
  <si>
    <t>SX910-4</t>
  </si>
  <si>
    <t>SX911-1</t>
  </si>
  <si>
    <t>SX911-2</t>
  </si>
  <si>
    <t>SX911-3</t>
  </si>
  <si>
    <t>SX911-4</t>
  </si>
  <si>
    <t>SX912-1</t>
  </si>
  <si>
    <t>SX912-2</t>
  </si>
  <si>
    <t>SX912-3</t>
  </si>
  <si>
    <t>SX912-4</t>
  </si>
  <si>
    <t>SX913-1</t>
  </si>
  <si>
    <t>SX913-2</t>
  </si>
  <si>
    <t>SX913-3</t>
  </si>
  <si>
    <t>SX913-4</t>
  </si>
  <si>
    <t>SX914</t>
  </si>
  <si>
    <t>SX915</t>
  </si>
  <si>
    <t>SX916</t>
  </si>
  <si>
    <t>SX917</t>
  </si>
  <si>
    <t>SX918</t>
  </si>
  <si>
    <t>SX919</t>
  </si>
  <si>
    <t>SX920-1</t>
  </si>
  <si>
    <t>SX920-2</t>
  </si>
  <si>
    <t>SX921-1</t>
  </si>
  <si>
    <t>SX921-2</t>
  </si>
  <si>
    <t>SX922-1</t>
  </si>
  <si>
    <t>SX922-2</t>
  </si>
  <si>
    <t>SX923-1</t>
  </si>
  <si>
    <t>SX923-2</t>
  </si>
  <si>
    <t>SX924-1</t>
  </si>
  <si>
    <t>SX924-2</t>
  </si>
  <si>
    <t>SX925-1</t>
  </si>
  <si>
    <t>SX925-2</t>
  </si>
  <si>
    <t>SX925-3</t>
  </si>
  <si>
    <t>SX925-4</t>
  </si>
  <si>
    <t>SX926-1</t>
  </si>
  <si>
    <t>SX926-2</t>
  </si>
  <si>
    <t>SX926-3</t>
  </si>
  <si>
    <t>SX926-4</t>
  </si>
  <si>
    <t>SX927-1</t>
  </si>
  <si>
    <t>SX927-2</t>
  </si>
  <si>
    <t>SX928-1</t>
  </si>
  <si>
    <t>SX928-2</t>
  </si>
  <si>
    <t>SX929-1</t>
  </si>
  <si>
    <t>SX929-2</t>
  </si>
  <si>
    <t>SX929-3</t>
  </si>
  <si>
    <t>SX930</t>
  </si>
  <si>
    <t>SX931</t>
  </si>
  <si>
    <t>SX932-1</t>
  </si>
  <si>
    <t>SX932-2</t>
  </si>
  <si>
    <t>SX932-3</t>
  </si>
  <si>
    <t>SX932-4</t>
  </si>
  <si>
    <t>SX933-1</t>
  </si>
  <si>
    <t>SX933-2</t>
  </si>
  <si>
    <t>SX933-3</t>
  </si>
  <si>
    <t>SX933-4</t>
  </si>
  <si>
    <t>SX934</t>
  </si>
  <si>
    <t>SX935</t>
  </si>
  <si>
    <t>SX936</t>
  </si>
  <si>
    <t>SX937-1</t>
  </si>
  <si>
    <t>SX937-2</t>
  </si>
  <si>
    <t>SX938-1</t>
  </si>
  <si>
    <t>SX938-2</t>
  </si>
  <si>
    <t>SX938-3</t>
  </si>
  <si>
    <t>SX938-4</t>
  </si>
  <si>
    <t>SX939</t>
  </si>
  <si>
    <t>SX940</t>
  </si>
  <si>
    <t>SX941-1</t>
  </si>
  <si>
    <t>SX941-2</t>
  </si>
  <si>
    <t>SX941-3</t>
  </si>
  <si>
    <t>SX941-4</t>
  </si>
  <si>
    <t>SX942</t>
  </si>
  <si>
    <t>SX943-1</t>
  </si>
  <si>
    <t>SX943-2</t>
  </si>
  <si>
    <t>SX944</t>
  </si>
  <si>
    <t>SX945</t>
  </si>
  <si>
    <t>SX946</t>
  </si>
  <si>
    <t>SX947</t>
  </si>
  <si>
    <t>SX948</t>
  </si>
  <si>
    <t>EXTRÉMITÉ 29</t>
  </si>
  <si>
    <t>SEUIL 11</t>
  </si>
  <si>
    <t>SEUIL 29</t>
  </si>
  <si>
    <t>EXTRÉMITÉ 11</t>
  </si>
  <si>
    <t>LOCALIZER</t>
  </si>
  <si>
    <t>LOCALIZER  CAL</t>
  </si>
  <si>
    <t>LOCALIZER GPS</t>
  </si>
  <si>
    <t>MIDDLE MARKER</t>
  </si>
  <si>
    <t>OUTER MARKER</t>
  </si>
  <si>
    <t>TACAN</t>
  </si>
  <si>
    <t>NDB</t>
  </si>
  <si>
    <t>CENTAURE</t>
  </si>
  <si>
    <t>RADOME</t>
  </si>
  <si>
    <t>ANTENNE GONIO. UHF</t>
  </si>
  <si>
    <t>ANTENNE GONIO. VHF</t>
  </si>
  <si>
    <t>PAR NG</t>
  </si>
  <si>
    <t>ANTENNE PARATONNERRE</t>
  </si>
  <si>
    <t>SPAR 1</t>
  </si>
  <si>
    <t>SPAR 2</t>
  </si>
  <si>
    <t>ANTENNE ÉMISSION 1</t>
  </si>
  <si>
    <t>ANTENNE ÉMISSION 2</t>
  </si>
  <si>
    <t>ANTENNE ÉMISSION 3</t>
  </si>
  <si>
    <t>ANTENNE RÉCEPTION 1</t>
  </si>
  <si>
    <t>ANTENNE RÉCEPTION 2</t>
  </si>
  <si>
    <t>ANTENNE PCE 1</t>
  </si>
  <si>
    <t>ANTENNE PCE 2</t>
  </si>
  <si>
    <t>ANTENNE PCE 3</t>
  </si>
  <si>
    <t>ANTENNE PCE 4</t>
  </si>
  <si>
    <t>TOUR DE CONTRÔLE</t>
  </si>
  <si>
    <t>DEMI-TONNEAU 21</t>
  </si>
  <si>
    <t>DEMI-TONNEAU 22</t>
  </si>
  <si>
    <t>DEMI-TONNEAU 23</t>
  </si>
  <si>
    <t>DEMI-TONNEAU 24</t>
  </si>
  <si>
    <t>DEMI-TONNEAU 25</t>
  </si>
  <si>
    <t>DEMI-TONNEAU 26</t>
  </si>
  <si>
    <t>DEMI-TONNEAU 27</t>
  </si>
  <si>
    <t>DEMI-TONNEAU 28</t>
  </si>
  <si>
    <t>DEMI-TONNEAU 29</t>
  </si>
  <si>
    <t>HM 0</t>
  </si>
  <si>
    <t>HM 1</t>
  </si>
  <si>
    <t>HM 2</t>
  </si>
  <si>
    <t>HM 3</t>
  </si>
  <si>
    <t>MIRADOR</t>
  </si>
  <si>
    <t>MANCHE À AIR HM 1</t>
  </si>
  <si>
    <t>MANCHE À AIR TWR</t>
  </si>
  <si>
    <t>MANCHE À AIR SEUIL 29</t>
  </si>
  <si>
    <t>MANCHE À AIR SEUIL 11</t>
  </si>
  <si>
    <t>MÂT MÉTÉO</t>
  </si>
  <si>
    <t>ABRI FREIN SEUIL 11 NORD</t>
  </si>
  <si>
    <t>ABRI FREIN SEUIL 11 SUD</t>
  </si>
  <si>
    <t>ABRI FREIN SEUIL 29 NORD</t>
  </si>
  <si>
    <t>ABRI FREIN SEUIL 29 SUD</t>
  </si>
  <si>
    <t>ABRI LOCALIZER</t>
  </si>
  <si>
    <t>DEMI-TONNEAU 41</t>
  </si>
  <si>
    <t>DEMI-TONNEAU 42</t>
  </si>
  <si>
    <t>MERLON ZA 2</t>
  </si>
  <si>
    <t>MERLON PAR NG</t>
  </si>
  <si>
    <t>ARBRE TACAN</t>
  </si>
  <si>
    <t>ARBRE DAMS</t>
  </si>
  <si>
    <t>BUNKER</t>
  </si>
  <si>
    <t>HM 17</t>
  </si>
  <si>
    <t>ATELIER ZA 1</t>
  </si>
  <si>
    <t>ARBRE ZA 1</t>
  </si>
  <si>
    <t>BÂTIMENT OXYGÈNE ZA 1</t>
  </si>
  <si>
    <t>H 12</t>
  </si>
  <si>
    <t>CHÂTEAU D'EAU</t>
  </si>
  <si>
    <t>RN 57</t>
  </si>
  <si>
    <t>BANC D'ESSAI</t>
  </si>
  <si>
    <t>CLOCHER</t>
  </si>
  <si>
    <t>LIGNE D'ARBRES BREUCHES</t>
  </si>
  <si>
    <t>SILO</t>
  </si>
  <si>
    <t>ARBRE</t>
  </si>
  <si>
    <t>PYLÔNE</t>
  </si>
  <si>
    <t>NOUVEAU GLIDE</t>
  </si>
  <si>
    <t>Alt AD</t>
  </si>
  <si>
    <r>
      <rPr>
        <b/>
        <u val="single"/>
        <sz val="10"/>
        <rFont val="Arial"/>
        <family val="2"/>
      </rPr>
      <t>ARP</t>
    </r>
    <r>
      <rPr>
        <b/>
        <sz val="10"/>
        <rFont val="Arial"/>
        <family val="2"/>
      </rPr>
      <t xml:space="preserve"> : TWR    47°47‘14“ N - 006°21‘54“ E </t>
    </r>
  </si>
  <si>
    <t xml:space="preserve">EMPRISE CARTES AD </t>
  </si>
  <si>
    <t>MIAC 2</t>
  </si>
  <si>
    <t>de</t>
  </si>
  <si>
    <t>à</t>
  </si>
  <si>
    <t>MIAC 4</t>
  </si>
  <si>
    <t>A VUE</t>
  </si>
  <si>
    <t>Démonté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</si>
</sst>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;[Red]0.0"/>
    <numFmt numFmtId="173" formatCode="0\°00\'00\'\'0000&quot;N&quot;"/>
    <numFmt numFmtId="174" formatCode="&quot;Vrai&quot;;&quot;Vrai&quot;;&quot;Faux&quot;"/>
    <numFmt numFmtId="175" formatCode="&quot;Actif&quot;;&quot;Actif&quot;;&quot;Inactif&quot;"/>
    <numFmt numFmtId="176" formatCode="0.0000"/>
    <numFmt numFmtId="177" formatCode="##&quot;N&quot;\ ##&quot;'&quot;"/>
    <numFmt numFmtId="178" formatCode="#"/>
    <numFmt numFmtId="179" formatCode="##\°\ ##\'\ ###\'\'"/>
    <numFmt numFmtId="180" formatCode="##\°\ ##\'\ ##&quot;.&quot;##\'\'"/>
    <numFmt numFmtId="181" formatCode="\°##\'\ ##&quot;.&quot;##\'\'"/>
    <numFmt numFmtId="182" formatCode="##\°##\'\ ##&quot;.&quot;##\'\'"/>
    <numFmt numFmtId="183" formatCode="??\°??\'\ ??&quot;.&quot;??\'\'"/>
    <numFmt numFmtId="184" formatCode="00\°??\'\ ??&quot;.&quot;??\'\'"/>
    <numFmt numFmtId="185" formatCode="00\°??\'\ ?????\'\'"/>
    <numFmt numFmtId="186" formatCode="00\°00"/>
    <numFmt numFmtId="187" formatCode="00\°00\'00.00"/>
    <numFmt numFmtId="188" formatCode="0?\°??\'??.??\'\'"/>
    <numFmt numFmtId="189" formatCode="000\°??\'\ ??&quot;.&quot;??\'\'"/>
    <numFmt numFmtId="190" formatCode="[$-40C]dddd\ d\ mmmm\ yyyy"/>
    <numFmt numFmtId="191" formatCode="General&quot; m&quot;"/>
    <numFmt numFmtId="192" formatCode=";;;"/>
    <numFmt numFmtId="193" formatCode="00"/>
    <numFmt numFmtId="194" formatCode="00\°00\'\ 00&quot;.&quot;00\'\'"/>
    <numFmt numFmtId="195" formatCode="000\°00\'00&quot;.&quot;00\'\'"/>
    <numFmt numFmtId="196" formatCode="0.000"/>
    <numFmt numFmtId="197" formatCode="0.0"/>
    <numFmt numFmtId="198" formatCode="00\°00\'\ 00&quot;&quot;00\'\'"/>
    <numFmt numFmtId="199" formatCode="00\°00\'00.00\'\'"/>
    <numFmt numFmtId="200" formatCode="???\°??\'\ ????\'\'"/>
    <numFmt numFmtId="201" formatCode="#000"/>
    <numFmt numFmtId="202" formatCode="000\°00\'00.00\'\'"/>
    <numFmt numFmtId="203" formatCode="0.00000000"/>
    <numFmt numFmtId="204" formatCode="0.000000"/>
    <numFmt numFmtId="205" formatCode="0.00000"/>
    <numFmt numFmtId="206" formatCode="000\°"/>
    <numFmt numFmtId="207" formatCode="00\'"/>
    <numFmt numFmtId="208" formatCode="00.000000\'\'"/>
    <numFmt numFmtId="209" formatCode="0.000000\'\'"/>
    <numFmt numFmtId="210" formatCode="00.0000"/>
    <numFmt numFmtId="211" formatCode="00.00000"/>
    <numFmt numFmtId="212" formatCode="00.000"/>
    <numFmt numFmtId="213" formatCode="00.00"/>
    <numFmt numFmtId="214" formatCode="00.0"/>
  </numFmts>
  <fonts count="5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double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184" fontId="2" fillId="28" borderId="4" applyFont="0" applyFill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6" borderId="5" applyNumberFormat="0" applyAlignment="0" applyProtection="0"/>
    <xf numFmtId="0" fontId="1" fillId="0" borderId="6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3" borderId="11" applyNumberFormat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206" fontId="0" fillId="0" borderId="12" xfId="0" applyNumberFormat="1" applyBorder="1" applyAlignment="1">
      <alignment horizontal="center"/>
    </xf>
    <xf numFmtId="209" fontId="0" fillId="0" borderId="12" xfId="0" applyNumberFormat="1" applyBorder="1" applyAlignment="1">
      <alignment horizontal="center"/>
    </xf>
    <xf numFmtId="207" fontId="0" fillId="0" borderId="12" xfId="0" applyNumberFormat="1" applyBorder="1" applyAlignment="1">
      <alignment horizontal="center"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203" fontId="0" fillId="0" borderId="0" xfId="0" applyNumberForma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Border="1" applyAlignment="1">
      <alignment horizontal="left"/>
    </xf>
    <xf numFmtId="203" fontId="0" fillId="34" borderId="0" xfId="0" applyNumberFormat="1" applyFill="1" applyBorder="1" applyAlignment="1">
      <alignment horizontal="left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197" fontId="6" fillId="0" borderId="14" xfId="0" applyNumberFormat="1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 horizontal="center"/>
      <protection/>
    </xf>
    <xf numFmtId="191" fontId="0" fillId="0" borderId="0" xfId="0" applyNumberFormat="1" applyFill="1" applyAlignment="1" applyProtection="1">
      <alignment horizontal="left"/>
      <protection/>
    </xf>
    <xf numFmtId="0" fontId="0" fillId="0" borderId="16" xfId="46" applyFont="1" applyFill="1" applyBorder="1" applyAlignment="1" applyProtection="1">
      <alignment horizontal="center" vertical="center"/>
      <protection/>
    </xf>
    <xf numFmtId="0" fontId="0" fillId="0" borderId="16" xfId="46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97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197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35" borderId="17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5" borderId="18" xfId="0" applyFont="1" applyFill="1" applyBorder="1" applyAlignment="1" applyProtection="1">
      <alignment horizontal="center"/>
      <protection/>
    </xf>
    <xf numFmtId="0" fontId="0" fillId="35" borderId="19" xfId="0" applyFont="1" applyFill="1" applyBorder="1" applyAlignment="1" applyProtection="1">
      <alignment horizontal="center"/>
      <protection/>
    </xf>
    <xf numFmtId="0" fontId="0" fillId="35" borderId="13" xfId="0" applyFont="1" applyFill="1" applyBorder="1" applyAlignment="1" applyProtection="1">
      <alignment horizontal="center"/>
      <protection/>
    </xf>
    <xf numFmtId="0" fontId="0" fillId="36" borderId="17" xfId="0" applyFont="1" applyFill="1" applyBorder="1" applyAlignment="1" applyProtection="1">
      <alignment horizontal="center"/>
      <protection/>
    </xf>
    <xf numFmtId="0" fontId="0" fillId="36" borderId="20" xfId="0" applyFont="1" applyFill="1" applyBorder="1" applyAlignment="1" applyProtection="1">
      <alignment horizontal="center"/>
      <protection/>
    </xf>
    <xf numFmtId="0" fontId="0" fillId="36" borderId="21" xfId="0" applyFont="1" applyFill="1" applyBorder="1" applyAlignment="1">
      <alignment horizontal="right"/>
    </xf>
    <xf numFmtId="0" fontId="0" fillId="36" borderId="22" xfId="0" applyFont="1" applyFill="1" applyBorder="1" applyAlignment="1">
      <alignment horizontal="right"/>
    </xf>
    <xf numFmtId="0" fontId="1" fillId="0" borderId="23" xfId="0" applyFont="1" applyFill="1" applyBorder="1" applyAlignment="1" applyProtection="1">
      <alignment horizontal="right" vertical="center"/>
      <protection locked="0"/>
    </xf>
    <xf numFmtId="193" fontId="1" fillId="0" borderId="23" xfId="0" applyNumberFormat="1" applyFont="1" applyFill="1" applyBorder="1" applyAlignment="1" applyProtection="1">
      <alignment horizontal="left" vertical="center"/>
      <protection locked="0"/>
    </xf>
    <xf numFmtId="193" fontId="1" fillId="0" borderId="24" xfId="0" applyNumberFormat="1" applyFont="1" applyFill="1" applyBorder="1" applyAlignment="1" applyProtection="1">
      <alignment horizontal="left" vertical="center"/>
      <protection locked="0"/>
    </xf>
    <xf numFmtId="1" fontId="9" fillId="0" borderId="17" xfId="0" applyNumberFormat="1" applyFont="1" applyFill="1" applyBorder="1" applyAlignment="1" applyProtection="1">
      <alignment horizontal="center" vertical="center"/>
      <protection locked="0"/>
    </xf>
    <xf numFmtId="196" fontId="9" fillId="0" borderId="25" xfId="0" applyNumberFormat="1" applyFont="1" applyFill="1" applyBorder="1" applyAlignment="1">
      <alignment horizontal="center" vertical="center"/>
    </xf>
    <xf numFmtId="197" fontId="9" fillId="0" borderId="23" xfId="0" applyNumberFormat="1" applyFont="1" applyFill="1" applyBorder="1" applyAlignment="1" applyProtection="1">
      <alignment horizontal="center" vertical="center"/>
      <protection/>
    </xf>
    <xf numFmtId="1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193" fontId="9" fillId="0" borderId="26" xfId="0" applyNumberFormat="1" applyFont="1" applyFill="1" applyBorder="1" applyAlignment="1">
      <alignment horizontal="center" vertical="center"/>
    </xf>
    <xf numFmtId="197" fontId="9" fillId="0" borderId="26" xfId="0" applyNumberFormat="1" applyFont="1" applyFill="1" applyBorder="1" applyAlignment="1">
      <alignment horizontal="center" vertical="center"/>
    </xf>
    <xf numFmtId="196" fontId="9" fillId="0" borderId="26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197" fontId="9" fillId="0" borderId="27" xfId="0" applyNumberFormat="1" applyFont="1" applyFill="1" applyBorder="1" applyAlignment="1" applyProtection="1">
      <alignment horizontal="center" vertical="center"/>
      <protection/>
    </xf>
    <xf numFmtId="197" fontId="9" fillId="0" borderId="28" xfId="0" applyNumberFormat="1" applyFont="1" applyFill="1" applyBorder="1" applyAlignment="1" applyProtection="1">
      <alignment horizontal="center" vertical="center"/>
      <protection/>
    </xf>
    <xf numFmtId="1" fontId="9" fillId="0" borderId="29" xfId="0" applyNumberFormat="1" applyFont="1" applyFill="1" applyBorder="1" applyAlignment="1" applyProtection="1">
      <alignment horizontal="center" vertical="center"/>
      <protection locked="0"/>
    </xf>
    <xf numFmtId="197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37" borderId="26" xfId="0" applyFont="1" applyFill="1" applyBorder="1" applyAlignment="1">
      <alignment horizontal="center" vertical="center"/>
    </xf>
    <xf numFmtId="0" fontId="10" fillId="37" borderId="26" xfId="0" applyFont="1" applyFill="1" applyBorder="1" applyAlignment="1">
      <alignment horizontal="center" vertical="center"/>
    </xf>
    <xf numFmtId="0" fontId="9" fillId="37" borderId="14" xfId="0" applyFont="1" applyFill="1" applyBorder="1" applyAlignment="1" applyProtection="1">
      <alignment horizontal="center" vertical="center"/>
      <protection locked="0"/>
    </xf>
    <xf numFmtId="193" fontId="9" fillId="37" borderId="26" xfId="0" applyNumberFormat="1" applyFont="1" applyFill="1" applyBorder="1" applyAlignment="1">
      <alignment horizontal="center" vertical="center"/>
    </xf>
    <xf numFmtId="1" fontId="50" fillId="38" borderId="12" xfId="0" applyNumberFormat="1" applyFont="1" applyFill="1" applyBorder="1" applyAlignment="1" applyProtection="1">
      <alignment horizontal="center" vertical="center"/>
      <protection/>
    </xf>
    <xf numFmtId="0" fontId="9" fillId="39" borderId="26" xfId="0" applyFont="1" applyFill="1" applyBorder="1" applyAlignment="1">
      <alignment horizontal="center" vertical="center"/>
    </xf>
    <xf numFmtId="0" fontId="10" fillId="39" borderId="26" xfId="0" applyFont="1" applyFill="1" applyBorder="1" applyAlignment="1">
      <alignment horizontal="center" vertical="center"/>
    </xf>
    <xf numFmtId="0" fontId="9" fillId="39" borderId="14" xfId="0" applyFont="1" applyFill="1" applyBorder="1" applyAlignment="1" applyProtection="1">
      <alignment horizontal="center" vertical="center"/>
      <protection locked="0"/>
    </xf>
    <xf numFmtId="193" fontId="9" fillId="39" borderId="26" xfId="0" applyNumberFormat="1" applyFont="1" applyFill="1" applyBorder="1" applyAlignment="1">
      <alignment horizontal="center" vertical="center"/>
    </xf>
    <xf numFmtId="1" fontId="9" fillId="39" borderId="12" xfId="0" applyNumberFormat="1" applyFont="1" applyFill="1" applyBorder="1" applyAlignment="1" applyProtection="1">
      <alignment horizontal="center" vertical="center"/>
      <protection/>
    </xf>
    <xf numFmtId="1" fontId="9" fillId="0" borderId="20" xfId="0" applyNumberFormat="1" applyFont="1" applyFill="1" applyBorder="1" applyAlignment="1" applyProtection="1">
      <alignment horizontal="center" vertical="center"/>
      <protection locked="0"/>
    </xf>
    <xf numFmtId="197" fontId="9" fillId="0" borderId="30" xfId="0" applyNumberFormat="1" applyFont="1" applyFill="1" applyBorder="1" applyAlignment="1">
      <alignment horizontal="center" vertical="center"/>
    </xf>
    <xf numFmtId="196" fontId="9" fillId="0" borderId="30" xfId="0" applyNumberFormat="1" applyFont="1" applyFill="1" applyBorder="1" applyAlignment="1">
      <alignment horizontal="center" vertical="center"/>
    </xf>
    <xf numFmtId="197" fontId="9" fillId="0" borderId="16" xfId="0" applyNumberFormat="1" applyFont="1" applyFill="1" applyBorder="1" applyAlignment="1" applyProtection="1">
      <alignment horizontal="center" vertical="center"/>
      <protection/>
    </xf>
    <xf numFmtId="197" fontId="9" fillId="0" borderId="31" xfId="0" applyNumberFormat="1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>
      <alignment horizontal="right"/>
    </xf>
    <xf numFmtId="0" fontId="0" fillId="35" borderId="31" xfId="0" applyFont="1" applyFill="1" applyBorder="1" applyAlignment="1">
      <alignment horizontal="right"/>
    </xf>
    <xf numFmtId="0" fontId="0" fillId="35" borderId="32" xfId="0" applyFont="1" applyFill="1" applyBorder="1" applyAlignment="1" applyProtection="1">
      <alignment horizontal="right"/>
      <protection/>
    </xf>
    <xf numFmtId="0" fontId="0" fillId="35" borderId="33" xfId="0" applyFont="1" applyFill="1" applyBorder="1" applyAlignment="1" applyProtection="1">
      <alignment horizontal="right"/>
      <protection/>
    </xf>
    <xf numFmtId="0" fontId="0" fillId="35" borderId="23" xfId="0" applyFont="1" applyFill="1" applyBorder="1" applyAlignment="1" applyProtection="1">
      <alignment horizontal="center"/>
      <protection/>
    </xf>
    <xf numFmtId="0" fontId="0" fillId="35" borderId="24" xfId="0" applyFont="1" applyFill="1" applyBorder="1" applyAlignment="1" applyProtection="1">
      <alignment horizontal="center"/>
      <protection/>
    </xf>
    <xf numFmtId="0" fontId="0" fillId="35" borderId="12" xfId="0" applyFont="1" applyFill="1" applyBorder="1" applyAlignment="1" applyProtection="1">
      <alignment horizontal="center"/>
      <protection/>
    </xf>
    <xf numFmtId="0" fontId="0" fillId="35" borderId="28" xfId="0" applyFont="1" applyFill="1" applyBorder="1" applyAlignment="1" applyProtection="1">
      <alignment horizontal="center"/>
      <protection/>
    </xf>
    <xf numFmtId="0" fontId="0" fillId="35" borderId="29" xfId="0" applyFont="1" applyFill="1" applyBorder="1" applyAlignment="1" applyProtection="1">
      <alignment horizontal="center"/>
      <protection/>
    </xf>
    <xf numFmtId="0" fontId="0" fillId="35" borderId="27" xfId="0" applyFont="1" applyFill="1" applyBorder="1" applyAlignment="1" applyProtection="1">
      <alignment horizontal="center"/>
      <protection/>
    </xf>
    <xf numFmtId="0" fontId="0" fillId="35" borderId="34" xfId="0" applyFont="1" applyFill="1" applyBorder="1" applyAlignment="1" applyProtection="1">
      <alignment horizontal="center"/>
      <protection/>
    </xf>
    <xf numFmtId="0" fontId="0" fillId="35" borderId="35" xfId="0" applyFont="1" applyFill="1" applyBorder="1" applyAlignment="1" applyProtection="1">
      <alignment horizontal="center"/>
      <protection/>
    </xf>
    <xf numFmtId="0" fontId="0" fillId="35" borderId="36" xfId="0" applyFont="1" applyFill="1" applyBorder="1" applyAlignment="1" applyProtection="1">
      <alignment horizontal="center"/>
      <protection/>
    </xf>
    <xf numFmtId="0" fontId="0" fillId="35" borderId="37" xfId="0" applyFont="1" applyFill="1" applyBorder="1" applyAlignment="1" applyProtection="1">
      <alignment horizontal="center"/>
      <protection/>
    </xf>
    <xf numFmtId="0" fontId="0" fillId="36" borderId="23" xfId="0" applyFont="1" applyFill="1" applyBorder="1" applyAlignment="1" applyProtection="1">
      <alignment horizontal="center"/>
      <protection/>
    </xf>
    <xf numFmtId="0" fontId="0" fillId="36" borderId="24" xfId="0" applyFont="1" applyFill="1" applyBorder="1" applyAlignment="1" applyProtection="1">
      <alignment horizontal="center"/>
      <protection/>
    </xf>
    <xf numFmtId="0" fontId="0" fillId="36" borderId="35" xfId="0" applyFont="1" applyFill="1" applyBorder="1" applyAlignment="1" applyProtection="1">
      <alignment horizontal="center"/>
      <protection/>
    </xf>
    <xf numFmtId="0" fontId="0" fillId="36" borderId="38" xfId="0" applyFont="1" applyFill="1" applyBorder="1" applyAlignment="1" applyProtection="1">
      <alignment horizontal="center"/>
      <protection/>
    </xf>
    <xf numFmtId="0" fontId="0" fillId="36" borderId="39" xfId="0" applyFont="1" applyFill="1" applyBorder="1" applyAlignment="1" applyProtection="1">
      <alignment horizontal="center"/>
      <protection/>
    </xf>
    <xf numFmtId="0" fontId="9" fillId="37" borderId="25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0" fillId="37" borderId="2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9" fillId="37" borderId="40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193" fontId="9" fillId="37" borderId="25" xfId="0" applyNumberFormat="1" applyFont="1" applyFill="1" applyBorder="1" applyAlignment="1">
      <alignment horizontal="center" vertical="center"/>
    </xf>
    <xf numFmtId="193" fontId="9" fillId="0" borderId="30" xfId="0" applyNumberFormat="1" applyFont="1" applyFill="1" applyBorder="1" applyAlignment="1">
      <alignment horizontal="center" vertical="center"/>
    </xf>
    <xf numFmtId="1" fontId="9" fillId="37" borderId="23" xfId="0" applyNumberFormat="1" applyFont="1" applyFill="1" applyBorder="1" applyAlignment="1" applyProtection="1">
      <alignment horizontal="center" vertical="center"/>
      <protection/>
    </xf>
    <xf numFmtId="1" fontId="9" fillId="0" borderId="16" xfId="0" applyNumberFormat="1" applyFont="1" applyFill="1" applyBorder="1" applyAlignment="1" applyProtection="1">
      <alignment horizontal="center" vertical="center"/>
      <protection/>
    </xf>
    <xf numFmtId="197" fontId="9" fillId="0" borderId="24" xfId="0" applyNumberFormat="1" applyFont="1" applyFill="1" applyBorder="1" applyAlignment="1" applyProtection="1" quotePrefix="1">
      <alignment horizontal="center" vertical="center"/>
      <protection/>
    </xf>
    <xf numFmtId="197" fontId="9" fillId="0" borderId="34" xfId="0" applyNumberFormat="1" applyFont="1" applyFill="1" applyBorder="1" applyAlignment="1" applyProtection="1" quotePrefix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6" fillId="38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212" fontId="9" fillId="37" borderId="25" xfId="0" applyNumberFormat="1" applyFont="1" applyFill="1" applyBorder="1" applyAlignment="1">
      <alignment horizontal="center" vertical="center"/>
    </xf>
    <xf numFmtId="212" fontId="9" fillId="39" borderId="26" xfId="0" applyNumberFormat="1" applyFont="1" applyFill="1" applyBorder="1" applyAlignment="1">
      <alignment horizontal="center" vertical="center"/>
    </xf>
    <xf numFmtId="212" fontId="9" fillId="37" borderId="26" xfId="0" applyNumberFormat="1" applyFont="1" applyFill="1" applyBorder="1" applyAlignment="1">
      <alignment horizontal="center" vertical="center"/>
    </xf>
    <xf numFmtId="212" fontId="9" fillId="0" borderId="26" xfId="0" applyNumberFormat="1" applyFont="1" applyFill="1" applyBorder="1" applyAlignment="1">
      <alignment horizontal="center" vertical="center"/>
    </xf>
    <xf numFmtId="212" fontId="9" fillId="0" borderId="30" xfId="0" applyNumberFormat="1" applyFont="1" applyFill="1" applyBorder="1" applyAlignment="1">
      <alignment horizontal="center" vertical="center"/>
    </xf>
    <xf numFmtId="1" fontId="52" fillId="0" borderId="18" xfId="0" applyNumberFormat="1" applyFont="1" applyFill="1" applyBorder="1" applyAlignment="1" applyProtection="1">
      <alignment horizontal="center" vertical="center"/>
      <protection locked="0"/>
    </xf>
    <xf numFmtId="0" fontId="52" fillId="0" borderId="26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2" fillId="0" borderId="14" xfId="0" applyFont="1" applyFill="1" applyBorder="1" applyAlignment="1" applyProtection="1">
      <alignment horizontal="center" vertical="center"/>
      <protection locked="0"/>
    </xf>
    <xf numFmtId="193" fontId="52" fillId="0" borderId="26" xfId="0" applyNumberFormat="1" applyFont="1" applyFill="1" applyBorder="1" applyAlignment="1">
      <alignment horizontal="center" vertical="center"/>
    </xf>
    <xf numFmtId="212" fontId="52" fillId="0" borderId="26" xfId="0" applyNumberFormat="1" applyFont="1" applyFill="1" applyBorder="1" applyAlignment="1">
      <alignment horizontal="center" vertical="center"/>
    </xf>
    <xf numFmtId="197" fontId="52" fillId="0" borderId="26" xfId="0" applyNumberFormat="1" applyFont="1" applyFill="1" applyBorder="1" applyAlignment="1">
      <alignment horizontal="center" vertical="center"/>
    </xf>
    <xf numFmtId="196" fontId="52" fillId="0" borderId="26" xfId="0" applyNumberFormat="1" applyFont="1" applyFill="1" applyBorder="1" applyAlignment="1">
      <alignment horizontal="center" vertical="center"/>
    </xf>
    <xf numFmtId="1" fontId="52" fillId="0" borderId="12" xfId="0" applyNumberFormat="1" applyFont="1" applyFill="1" applyBorder="1" applyAlignment="1" applyProtection="1">
      <alignment horizontal="center" vertical="center"/>
      <protection/>
    </xf>
    <xf numFmtId="197" fontId="52" fillId="0" borderId="12" xfId="0" applyNumberFormat="1" applyFont="1" applyFill="1" applyBorder="1" applyAlignment="1" applyProtection="1">
      <alignment horizontal="center" vertical="center"/>
      <protection/>
    </xf>
    <xf numFmtId="197" fontId="5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0" fillId="0" borderId="14" xfId="46" applyFont="1" applyFill="1" applyBorder="1" applyAlignment="1" applyProtection="1">
      <alignment horizontal="center" vertical="center"/>
      <protection/>
    </xf>
    <xf numFmtId="0" fontId="0" fillId="0" borderId="42" xfId="46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3" xfId="0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4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5" fillId="0" borderId="45" xfId="46" applyFont="1" applyFill="1" applyBorder="1" applyAlignment="1" applyProtection="1">
      <alignment horizontal="center" vertical="center" wrapText="1"/>
      <protection locked="0"/>
    </xf>
    <xf numFmtId="0" fontId="5" fillId="0" borderId="36" xfId="46" applyFont="1" applyFill="1" applyBorder="1" applyAlignment="1" applyProtection="1">
      <alignment horizontal="center" vertical="center" wrapText="1"/>
      <protection locked="0"/>
    </xf>
    <xf numFmtId="0" fontId="5" fillId="0" borderId="38" xfId="46" applyFont="1" applyFill="1" applyBorder="1" applyAlignment="1" applyProtection="1">
      <alignment horizontal="center" vertical="center" wrapText="1"/>
      <protection locked="0"/>
    </xf>
    <xf numFmtId="0" fontId="0" fillId="0" borderId="40" xfId="46" applyFont="1" applyFill="1" applyBorder="1" applyAlignment="1" applyProtection="1">
      <alignment horizontal="center" vertical="center"/>
      <protection/>
    </xf>
    <xf numFmtId="0" fontId="0" fillId="0" borderId="46" xfId="46" applyFont="1" applyFill="1" applyBorder="1" applyAlignment="1" applyProtection="1">
      <alignment horizontal="center" vertical="center"/>
      <protection/>
    </xf>
    <xf numFmtId="0" fontId="0" fillId="0" borderId="47" xfId="46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horizontal="left" vertical="center"/>
      <protection/>
    </xf>
    <xf numFmtId="0" fontId="1" fillId="0" borderId="48" xfId="0" applyFont="1" applyBorder="1" applyAlignment="1" applyProtection="1">
      <alignment horizontal="left" vertical="center"/>
      <protection locked="0"/>
    </xf>
    <xf numFmtId="0" fontId="1" fillId="0" borderId="49" xfId="0" applyFont="1" applyBorder="1" applyAlignment="1" applyProtection="1">
      <alignment horizontal="left" vertical="center"/>
      <protection locked="0"/>
    </xf>
    <xf numFmtId="0" fontId="1" fillId="0" borderId="50" xfId="0" applyFont="1" applyBorder="1" applyAlignment="1" applyProtection="1">
      <alignment horizontal="left" vertical="center"/>
      <protection locked="0"/>
    </xf>
    <xf numFmtId="0" fontId="1" fillId="35" borderId="43" xfId="0" applyFont="1" applyFill="1" applyBorder="1" applyAlignment="1" applyProtection="1">
      <alignment horizontal="center" vertical="center"/>
      <protection/>
    </xf>
    <xf numFmtId="0" fontId="1" fillId="35" borderId="29" xfId="0" applyFont="1" applyFill="1" applyBorder="1" applyAlignment="1" applyProtection="1">
      <alignment horizontal="center" vertical="center"/>
      <protection/>
    </xf>
    <xf numFmtId="0" fontId="1" fillId="35" borderId="51" xfId="0" applyFont="1" applyFill="1" applyBorder="1" applyAlignment="1" applyProtection="1">
      <alignment horizontal="center" vertical="center"/>
      <protection/>
    </xf>
    <xf numFmtId="0" fontId="1" fillId="35" borderId="52" xfId="0" applyFont="1" applyFill="1" applyBorder="1" applyAlignment="1" applyProtection="1">
      <alignment horizontal="center" vertical="center"/>
      <protection/>
    </xf>
    <xf numFmtId="0" fontId="1" fillId="36" borderId="29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ordonnées LAT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ableau Fichier Obstacles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7"/>
  <sheetViews>
    <sheetView showZeros="0" tabSelected="1" zoomScale="89" zoomScaleNormal="89" zoomScalePageLayoutView="0" workbookViewId="0" topLeftCell="A1">
      <pane ySplit="6" topLeftCell="A7" activePane="bottomLeft" state="frozen"/>
      <selection pane="topLeft" activeCell="A1" sqref="A1"/>
      <selection pane="bottomLeft" activeCell="S19" sqref="S19"/>
    </sheetView>
  </sheetViews>
  <sheetFormatPr defaultColWidth="11.421875" defaultRowHeight="12.75"/>
  <cols>
    <col min="1" max="1" width="6.28125" style="18" customWidth="1"/>
    <col min="2" max="2" width="29.57421875" style="19" customWidth="1"/>
    <col min="3" max="3" width="11.28125" style="19" customWidth="1"/>
    <col min="4" max="4" width="4.28125" style="18" bestFit="1" customWidth="1"/>
    <col min="5" max="5" width="7.421875" style="18" bestFit="1" customWidth="1"/>
    <col min="6" max="6" width="8.28125" style="18" bestFit="1" customWidth="1"/>
    <col min="7" max="7" width="10.421875" style="18" customWidth="1"/>
    <col min="8" max="8" width="4.7109375" style="18" bestFit="1" customWidth="1"/>
    <col min="9" max="9" width="7.421875" style="18" bestFit="1" customWidth="1"/>
    <col min="10" max="10" width="8.28125" style="18" bestFit="1" customWidth="1"/>
    <col min="11" max="11" width="10.421875" style="18" customWidth="1"/>
    <col min="12" max="17" width="10.140625" style="18" customWidth="1"/>
    <col min="18" max="18" width="5.28125" style="19" customWidth="1"/>
    <col min="19" max="19" width="12.28125" style="19" customWidth="1"/>
    <col min="20" max="16384" width="11.421875" style="19" customWidth="1"/>
  </cols>
  <sheetData>
    <row r="1" spans="14:15" ht="12.75">
      <c r="N1" s="1"/>
      <c r="O1" s="1"/>
    </row>
    <row r="2" spans="2:16" ht="15.75">
      <c r="B2" s="20" t="s">
        <v>7</v>
      </c>
      <c r="C2" s="21">
        <v>2433.283</v>
      </c>
      <c r="D2" s="22" t="s">
        <v>11</v>
      </c>
      <c r="F2" s="113" t="s">
        <v>255</v>
      </c>
      <c r="G2" s="113"/>
      <c r="H2" s="113"/>
      <c r="I2" s="113"/>
      <c r="J2" s="113"/>
      <c r="K2" s="114"/>
      <c r="L2" s="115" t="s">
        <v>254</v>
      </c>
      <c r="M2" s="113"/>
      <c r="N2" s="113"/>
      <c r="O2" s="113"/>
      <c r="P2" s="113"/>
    </row>
    <row r="3" ht="13.5" thickBot="1">
      <c r="C3" s="23"/>
    </row>
    <row r="4" spans="1:17" ht="15.75" customHeight="1">
      <c r="A4" s="140" t="s">
        <v>0</v>
      </c>
      <c r="B4" s="143" t="s">
        <v>1</v>
      </c>
      <c r="C4" s="146" t="s">
        <v>10</v>
      </c>
      <c r="D4" s="149" t="s">
        <v>4</v>
      </c>
      <c r="E4" s="150"/>
      <c r="F4" s="150"/>
      <c r="G4" s="150"/>
      <c r="H4" s="150"/>
      <c r="I4" s="150"/>
      <c r="J4" s="150"/>
      <c r="K4" s="151"/>
      <c r="L4" s="49" t="s">
        <v>12</v>
      </c>
      <c r="M4" s="50">
        <v>29</v>
      </c>
      <c r="N4" s="135" t="s">
        <v>14</v>
      </c>
      <c r="O4" s="135"/>
      <c r="P4" s="49" t="s">
        <v>12</v>
      </c>
      <c r="Q4" s="51">
        <v>11</v>
      </c>
    </row>
    <row r="5" spans="1:17" ht="15.75" customHeight="1">
      <c r="A5" s="141"/>
      <c r="B5" s="144"/>
      <c r="C5" s="147"/>
      <c r="D5" s="136" t="s">
        <v>5</v>
      </c>
      <c r="E5" s="137"/>
      <c r="F5" s="138"/>
      <c r="G5" s="139"/>
      <c r="H5" s="136" t="s">
        <v>6</v>
      </c>
      <c r="I5" s="137"/>
      <c r="J5" s="138"/>
      <c r="K5" s="139"/>
      <c r="L5" s="163" t="s">
        <v>2</v>
      </c>
      <c r="M5" s="163" t="s">
        <v>3</v>
      </c>
      <c r="N5" s="163" t="s">
        <v>11</v>
      </c>
      <c r="O5" s="163" t="s">
        <v>13</v>
      </c>
      <c r="P5" s="163" t="s">
        <v>2</v>
      </c>
      <c r="Q5" s="133" t="s">
        <v>3</v>
      </c>
    </row>
    <row r="6" spans="1:17" ht="15.75" customHeight="1" thickBot="1">
      <c r="A6" s="142"/>
      <c r="B6" s="145"/>
      <c r="C6" s="148"/>
      <c r="D6" s="24" t="s">
        <v>21</v>
      </c>
      <c r="E6" s="24" t="s">
        <v>19</v>
      </c>
      <c r="F6" s="25" t="s">
        <v>17</v>
      </c>
      <c r="G6" s="24" t="s">
        <v>18</v>
      </c>
      <c r="H6" s="24" t="s">
        <v>20</v>
      </c>
      <c r="I6" s="24" t="s">
        <v>19</v>
      </c>
      <c r="J6" s="25" t="s">
        <v>17</v>
      </c>
      <c r="K6" s="24" t="s">
        <v>18</v>
      </c>
      <c r="L6" s="145"/>
      <c r="M6" s="145"/>
      <c r="N6" s="145"/>
      <c r="O6" s="145"/>
      <c r="P6" s="145"/>
      <c r="Q6" s="134"/>
    </row>
    <row r="7" spans="1:19" s="26" customFormat="1" ht="15.75" customHeight="1">
      <c r="A7" s="52">
        <v>145</v>
      </c>
      <c r="B7" s="101" t="s">
        <v>180</v>
      </c>
      <c r="C7" s="103" t="s">
        <v>28</v>
      </c>
      <c r="D7" s="105" t="s">
        <v>8</v>
      </c>
      <c r="E7" s="107">
        <v>47</v>
      </c>
      <c r="F7" s="107">
        <v>47</v>
      </c>
      <c r="G7" s="116">
        <v>33.2138</v>
      </c>
      <c r="H7" s="105" t="s">
        <v>9</v>
      </c>
      <c r="I7" s="107">
        <v>6</v>
      </c>
      <c r="J7" s="107">
        <v>19</v>
      </c>
      <c r="K7" s="116">
        <v>52.1716</v>
      </c>
      <c r="L7" s="53">
        <v>-2708</v>
      </c>
      <c r="M7" s="53">
        <v>0</v>
      </c>
      <c r="N7" s="53">
        <v>259.81</v>
      </c>
      <c r="O7" s="109">
        <f aca="true" t="shared" si="0" ref="O7:O38">$N7*3.2808</f>
        <v>852.3846480000001</v>
      </c>
      <c r="P7" s="54">
        <f aca="true" t="shared" si="1" ref="P7:P13">IF(L7&lt;&gt;"",-L7-$C$2,"")</f>
        <v>274.7170000000001</v>
      </c>
      <c r="Q7" s="111">
        <f aca="true" t="shared" si="2" ref="Q7:Q38">IF(M7&lt;&gt;"",-M7,"")</f>
        <v>0</v>
      </c>
      <c r="S7" s="27"/>
    </row>
    <row r="8" spans="1:19" s="26" customFormat="1" ht="15.75" customHeight="1">
      <c r="A8" s="55">
        <v>136</v>
      </c>
      <c r="B8" s="72" t="s">
        <v>181</v>
      </c>
      <c r="C8" s="73" t="s">
        <v>29</v>
      </c>
      <c r="D8" s="74" t="s">
        <v>8</v>
      </c>
      <c r="E8" s="75">
        <v>47</v>
      </c>
      <c r="F8" s="75">
        <v>47</v>
      </c>
      <c r="G8" s="117">
        <v>29.7268</v>
      </c>
      <c r="H8" s="74" t="s">
        <v>9</v>
      </c>
      <c r="I8" s="75">
        <v>6</v>
      </c>
      <c r="J8" s="75">
        <v>20</v>
      </c>
      <c r="K8" s="117">
        <v>4.3246</v>
      </c>
      <c r="L8" s="61">
        <v>-2433.2825634174806</v>
      </c>
      <c r="M8" s="61">
        <v>-1.489906643903124E-13</v>
      </c>
      <c r="N8" s="61">
        <v>261.622</v>
      </c>
      <c r="O8" s="76">
        <f t="shared" si="0"/>
        <v>858.3294576000001</v>
      </c>
      <c r="P8" s="63">
        <f t="shared" si="1"/>
        <v>-0.00043658251934175496</v>
      </c>
      <c r="Q8" s="112">
        <f t="shared" si="2"/>
        <v>1.489906643903124E-13</v>
      </c>
      <c r="S8" s="27"/>
    </row>
    <row r="9" spans="1:19" s="26" customFormat="1" ht="15.75" customHeight="1">
      <c r="A9" s="55">
        <v>30</v>
      </c>
      <c r="B9" s="72" t="s">
        <v>182</v>
      </c>
      <c r="C9" s="73" t="s">
        <v>30</v>
      </c>
      <c r="D9" s="74" t="s">
        <v>8</v>
      </c>
      <c r="E9" s="75">
        <v>47</v>
      </c>
      <c r="F9" s="75">
        <v>46</v>
      </c>
      <c r="G9" s="117">
        <v>58.8444</v>
      </c>
      <c r="H9" s="74" t="s">
        <v>9</v>
      </c>
      <c r="I9" s="75">
        <v>6</v>
      </c>
      <c r="J9" s="75">
        <v>21</v>
      </c>
      <c r="K9" s="117">
        <v>51.8682</v>
      </c>
      <c r="L9" s="61">
        <v>0</v>
      </c>
      <c r="M9" s="61">
        <v>0</v>
      </c>
      <c r="N9" s="61">
        <v>269.513</v>
      </c>
      <c r="O9" s="76">
        <f t="shared" si="0"/>
        <v>884.2182504</v>
      </c>
      <c r="P9" s="63">
        <f t="shared" si="1"/>
        <v>-2433.283</v>
      </c>
      <c r="Q9" s="64">
        <f t="shared" si="2"/>
        <v>0</v>
      </c>
      <c r="S9" s="27"/>
    </row>
    <row r="10" spans="1:20" s="26" customFormat="1" ht="15.75" customHeight="1">
      <c r="A10" s="65">
        <v>9</v>
      </c>
      <c r="B10" s="67" t="s">
        <v>183</v>
      </c>
      <c r="C10" s="68" t="s">
        <v>31</v>
      </c>
      <c r="D10" s="69" t="s">
        <v>8</v>
      </c>
      <c r="E10" s="70">
        <v>47</v>
      </c>
      <c r="F10" s="70">
        <v>46</v>
      </c>
      <c r="G10" s="118">
        <v>54.158</v>
      </c>
      <c r="H10" s="69" t="s">
        <v>9</v>
      </c>
      <c r="I10" s="70">
        <v>6</v>
      </c>
      <c r="J10" s="70">
        <v>22</v>
      </c>
      <c r="K10" s="118">
        <v>8.181</v>
      </c>
      <c r="L10" s="60">
        <v>369.1496518846543</v>
      </c>
      <c r="M10" s="60">
        <v>0.03879203749475301</v>
      </c>
      <c r="N10" s="61">
        <v>270.064</v>
      </c>
      <c r="O10" s="71">
        <f t="shared" si="0"/>
        <v>886.0259712000001</v>
      </c>
      <c r="P10" s="66">
        <f t="shared" si="1"/>
        <v>-2802.432651884654</v>
      </c>
      <c r="Q10" s="64">
        <f t="shared" si="2"/>
        <v>-0.03879203749475301</v>
      </c>
      <c r="R10" s="152"/>
      <c r="S10" s="153"/>
      <c r="T10" s="153"/>
    </row>
    <row r="11" spans="1:19" s="26" customFormat="1" ht="15.75" customHeight="1">
      <c r="A11" s="55">
        <v>5</v>
      </c>
      <c r="B11" s="56" t="s">
        <v>184</v>
      </c>
      <c r="C11" s="57" t="s">
        <v>32</v>
      </c>
      <c r="D11" s="58" t="s">
        <v>8</v>
      </c>
      <c r="E11" s="59">
        <v>47</v>
      </c>
      <c r="F11" s="59">
        <v>46</v>
      </c>
      <c r="G11" s="119">
        <v>52.904</v>
      </c>
      <c r="H11" s="58" t="s">
        <v>9</v>
      </c>
      <c r="I11" s="59">
        <v>6</v>
      </c>
      <c r="J11" s="59">
        <v>22</v>
      </c>
      <c r="K11" s="119">
        <v>12.625</v>
      </c>
      <c r="L11" s="60">
        <v>469.434117300863</v>
      </c>
      <c r="M11" s="60">
        <v>0.690177968984239</v>
      </c>
      <c r="N11" s="61">
        <v>272.569</v>
      </c>
      <c r="O11" s="62">
        <f t="shared" si="0"/>
        <v>894.2443752000001</v>
      </c>
      <c r="P11" s="66">
        <f t="shared" si="1"/>
        <v>-2902.717117300863</v>
      </c>
      <c r="Q11" s="64">
        <f t="shared" si="2"/>
        <v>-0.690177968984239</v>
      </c>
      <c r="S11" s="27"/>
    </row>
    <row r="12" spans="1:19" s="26" customFormat="1" ht="15.75" customHeight="1">
      <c r="A12" s="55">
        <v>7</v>
      </c>
      <c r="B12" s="56" t="s">
        <v>185</v>
      </c>
      <c r="C12" s="57" t="s">
        <v>33</v>
      </c>
      <c r="D12" s="58" t="s">
        <v>8</v>
      </c>
      <c r="E12" s="59">
        <v>47</v>
      </c>
      <c r="F12" s="59">
        <v>46</v>
      </c>
      <c r="G12" s="119">
        <v>53.524</v>
      </c>
      <c r="H12" s="58" t="s">
        <v>9</v>
      </c>
      <c r="I12" s="59">
        <v>6</v>
      </c>
      <c r="J12" s="59">
        <v>22</v>
      </c>
      <c r="K12" s="119">
        <v>10.393</v>
      </c>
      <c r="L12" s="60">
        <v>419.1</v>
      </c>
      <c r="M12" s="60">
        <v>0.09896446173609753</v>
      </c>
      <c r="N12" s="61">
        <v>270.106</v>
      </c>
      <c r="O12" s="62">
        <f t="shared" si="0"/>
        <v>886.1637648000001</v>
      </c>
      <c r="P12" s="66">
        <f t="shared" si="1"/>
        <v>-2852.383</v>
      </c>
      <c r="Q12" s="64">
        <f t="shared" si="2"/>
        <v>-0.09896446173609753</v>
      </c>
      <c r="S12" s="27"/>
    </row>
    <row r="13" spans="1:19" s="26" customFormat="1" ht="15.75" customHeight="1">
      <c r="A13" s="65">
        <v>6</v>
      </c>
      <c r="B13" s="56" t="s">
        <v>186</v>
      </c>
      <c r="C13" s="57" t="s">
        <v>34</v>
      </c>
      <c r="D13" s="58" t="s">
        <v>8</v>
      </c>
      <c r="E13" s="59">
        <v>47</v>
      </c>
      <c r="F13" s="59">
        <v>46</v>
      </c>
      <c r="G13" s="119">
        <v>53.435</v>
      </c>
      <c r="H13" s="58" t="s">
        <v>9</v>
      </c>
      <c r="I13" s="59">
        <v>6</v>
      </c>
      <c r="J13" s="59">
        <v>22</v>
      </c>
      <c r="K13" s="119">
        <v>10.339</v>
      </c>
      <c r="L13" s="60">
        <v>419.2239679997076</v>
      </c>
      <c r="M13" s="60">
        <v>-2.8</v>
      </c>
      <c r="N13" s="61">
        <v>269.946</v>
      </c>
      <c r="O13" s="62">
        <f t="shared" si="0"/>
        <v>885.6388368000001</v>
      </c>
      <c r="P13" s="66">
        <f t="shared" si="1"/>
        <v>-2852.5069679997077</v>
      </c>
      <c r="Q13" s="64">
        <f t="shared" si="2"/>
        <v>2.8</v>
      </c>
      <c r="S13" s="27"/>
    </row>
    <row r="14" spans="1:19" s="26" customFormat="1" ht="15.75" customHeight="1">
      <c r="A14" s="55">
        <v>126</v>
      </c>
      <c r="B14" s="56" t="s">
        <v>253</v>
      </c>
      <c r="C14" s="57" t="s">
        <v>35</v>
      </c>
      <c r="D14" s="58" t="s">
        <v>8</v>
      </c>
      <c r="E14" s="59">
        <v>47</v>
      </c>
      <c r="F14" s="59">
        <v>47</v>
      </c>
      <c r="G14" s="119">
        <v>22.7993</v>
      </c>
      <c r="H14" s="58" t="s">
        <v>9</v>
      </c>
      <c r="I14" s="59">
        <v>6</v>
      </c>
      <c r="J14" s="59">
        <v>20</v>
      </c>
      <c r="K14" s="119">
        <v>13.3657</v>
      </c>
      <c r="L14" s="60">
        <v>-2176.2</v>
      </c>
      <c r="M14" s="60">
        <v>-123.12</v>
      </c>
      <c r="N14" s="61">
        <v>278.19</v>
      </c>
      <c r="O14" s="62">
        <f t="shared" si="0"/>
        <v>912.6857520000001</v>
      </c>
      <c r="P14" s="66">
        <v>-256.9</v>
      </c>
      <c r="Q14" s="64">
        <f t="shared" si="2"/>
        <v>123.12</v>
      </c>
      <c r="S14" s="27"/>
    </row>
    <row r="15" spans="1:19" s="26" customFormat="1" ht="15.75" customHeight="1">
      <c r="A15" s="55">
        <v>150</v>
      </c>
      <c r="B15" s="56" t="s">
        <v>187</v>
      </c>
      <c r="C15" s="57" t="s">
        <v>36</v>
      </c>
      <c r="D15" s="58" t="s">
        <v>8</v>
      </c>
      <c r="E15" s="59">
        <v>47</v>
      </c>
      <c r="F15" s="59">
        <v>47</v>
      </c>
      <c r="G15" s="119">
        <v>43.034</v>
      </c>
      <c r="H15" s="58" t="s">
        <v>9</v>
      </c>
      <c r="I15" s="59">
        <v>6</v>
      </c>
      <c r="J15" s="59">
        <v>19</v>
      </c>
      <c r="K15" s="119">
        <v>17.673</v>
      </c>
      <c r="L15" s="60">
        <v>-3487.4</v>
      </c>
      <c r="M15" s="60">
        <v>-2.200638690347243</v>
      </c>
      <c r="N15" s="61">
        <v>257.851</v>
      </c>
      <c r="O15" s="62">
        <f t="shared" si="0"/>
        <v>845.9575608</v>
      </c>
      <c r="P15" s="66">
        <f aca="true" t="shared" si="3" ref="P15:P46">IF(L15&lt;&gt;"",-L15-$C$2,"")</f>
        <v>1054.1170000000002</v>
      </c>
      <c r="Q15" s="64">
        <f t="shared" si="2"/>
        <v>2.200638690347243</v>
      </c>
      <c r="S15" s="27"/>
    </row>
    <row r="16" spans="1:19" s="26" customFormat="1" ht="15.75" customHeight="1">
      <c r="A16" s="65">
        <v>152</v>
      </c>
      <c r="B16" s="56" t="s">
        <v>188</v>
      </c>
      <c r="C16" s="57" t="s">
        <v>37</v>
      </c>
      <c r="D16" s="58" t="s">
        <v>8</v>
      </c>
      <c r="E16" s="59">
        <v>47</v>
      </c>
      <c r="F16" s="59">
        <v>49</v>
      </c>
      <c r="G16" s="119">
        <v>2.993</v>
      </c>
      <c r="H16" s="58" t="s">
        <v>9</v>
      </c>
      <c r="I16" s="59">
        <v>6</v>
      </c>
      <c r="J16" s="59">
        <v>14</v>
      </c>
      <c r="K16" s="119">
        <v>32.647</v>
      </c>
      <c r="L16" s="60">
        <v>-9911.4</v>
      </c>
      <c r="M16" s="60">
        <v>-49.5</v>
      </c>
      <c r="N16" s="61">
        <v>238.261</v>
      </c>
      <c r="O16" s="62">
        <f t="shared" si="0"/>
        <v>781.6866888000001</v>
      </c>
      <c r="P16" s="66">
        <f t="shared" si="3"/>
        <v>7478.117</v>
      </c>
      <c r="Q16" s="64">
        <f t="shared" si="2"/>
        <v>49.5</v>
      </c>
      <c r="S16" s="27"/>
    </row>
    <row r="17" spans="1:19" s="26" customFormat="1" ht="15.75" customHeight="1">
      <c r="A17" s="55">
        <v>42</v>
      </c>
      <c r="B17" s="56" t="s">
        <v>189</v>
      </c>
      <c r="C17" s="57" t="s">
        <v>38</v>
      </c>
      <c r="D17" s="58" t="s">
        <v>8</v>
      </c>
      <c r="E17" s="59">
        <v>47</v>
      </c>
      <c r="F17" s="59">
        <v>46</v>
      </c>
      <c r="G17" s="119">
        <v>59.426</v>
      </c>
      <c r="H17" s="58" t="s">
        <v>9</v>
      </c>
      <c r="I17" s="59">
        <v>6</v>
      </c>
      <c r="J17" s="59">
        <v>21</v>
      </c>
      <c r="K17" s="119">
        <v>25.62</v>
      </c>
      <c r="L17" s="60">
        <v>-509.6</v>
      </c>
      <c r="M17" s="60">
        <v>-197.7308123433875</v>
      </c>
      <c r="N17" s="61">
        <v>284.19</v>
      </c>
      <c r="O17" s="62">
        <f t="shared" si="0"/>
        <v>932.3705520000001</v>
      </c>
      <c r="P17" s="66">
        <f t="shared" si="3"/>
        <v>-1923.683</v>
      </c>
      <c r="Q17" s="64">
        <f t="shared" si="2"/>
        <v>197.7308123433875</v>
      </c>
      <c r="S17" s="27"/>
    </row>
    <row r="18" spans="1:19" s="26" customFormat="1" ht="15.75" customHeight="1">
      <c r="A18" s="121">
        <v>22</v>
      </c>
      <c r="B18" s="122" t="s">
        <v>190</v>
      </c>
      <c r="C18" s="123" t="s">
        <v>39</v>
      </c>
      <c r="D18" s="124" t="s">
        <v>8</v>
      </c>
      <c r="E18" s="125">
        <v>47</v>
      </c>
      <c r="F18" s="125">
        <v>47</v>
      </c>
      <c r="G18" s="126">
        <v>47.652</v>
      </c>
      <c r="H18" s="124" t="s">
        <v>9</v>
      </c>
      <c r="I18" s="125">
        <v>6</v>
      </c>
      <c r="J18" s="125">
        <v>22</v>
      </c>
      <c r="K18" s="126">
        <v>30.746</v>
      </c>
      <c r="L18" s="127">
        <v>153</v>
      </c>
      <c r="M18" s="127">
        <v>1704</v>
      </c>
      <c r="N18" s="128">
        <v>292.262</v>
      </c>
      <c r="O18" s="129">
        <f t="shared" si="0"/>
        <v>958.8531696</v>
      </c>
      <c r="P18" s="130">
        <f t="shared" si="3"/>
        <v>-2586.283</v>
      </c>
      <c r="Q18" s="131">
        <f t="shared" si="2"/>
        <v>-1704</v>
      </c>
      <c r="S18" s="132" t="s">
        <v>262</v>
      </c>
    </row>
    <row r="19" spans="1:19" s="26" customFormat="1" ht="15.75" customHeight="1">
      <c r="A19" s="65">
        <v>102</v>
      </c>
      <c r="B19" s="56" t="s">
        <v>191</v>
      </c>
      <c r="C19" s="57" t="s">
        <v>40</v>
      </c>
      <c r="D19" s="58" t="s">
        <v>8</v>
      </c>
      <c r="E19" s="59">
        <v>47</v>
      </c>
      <c r="F19" s="59">
        <v>47</v>
      </c>
      <c r="G19" s="119">
        <v>20.482</v>
      </c>
      <c r="H19" s="58" t="s">
        <v>9</v>
      </c>
      <c r="I19" s="59">
        <v>6</v>
      </c>
      <c r="J19" s="59">
        <v>20</v>
      </c>
      <c r="K19" s="119">
        <v>54.985</v>
      </c>
      <c r="L19" s="60">
        <v>-1351.2</v>
      </c>
      <c r="M19" s="60">
        <v>150.54022662962427</v>
      </c>
      <c r="N19" s="61">
        <v>276.047</v>
      </c>
      <c r="O19" s="62">
        <f t="shared" si="0"/>
        <v>905.6549976000001</v>
      </c>
      <c r="P19" s="66">
        <f t="shared" si="3"/>
        <v>-1082.0829999999999</v>
      </c>
      <c r="Q19" s="64">
        <f t="shared" si="2"/>
        <v>-150.54022662962427</v>
      </c>
      <c r="S19" s="27"/>
    </row>
    <row r="20" spans="1:19" s="26" customFormat="1" ht="15.75" customHeight="1">
      <c r="A20" s="55">
        <v>85</v>
      </c>
      <c r="B20" s="56" t="s">
        <v>192</v>
      </c>
      <c r="C20" s="57" t="s">
        <v>41</v>
      </c>
      <c r="D20" s="58" t="s">
        <v>8</v>
      </c>
      <c r="E20" s="59">
        <v>47</v>
      </c>
      <c r="F20" s="59">
        <v>47</v>
      </c>
      <c r="G20" s="119">
        <v>33.49</v>
      </c>
      <c r="H20" s="58" t="s">
        <v>9</v>
      </c>
      <c r="I20" s="59">
        <v>6</v>
      </c>
      <c r="J20" s="59">
        <v>21</v>
      </c>
      <c r="K20" s="119">
        <v>14.573</v>
      </c>
      <c r="L20" s="60">
        <v>-1133.6</v>
      </c>
      <c r="M20" s="60">
        <v>679.9</v>
      </c>
      <c r="N20" s="61">
        <v>305.988</v>
      </c>
      <c r="O20" s="62">
        <f t="shared" si="0"/>
        <v>1003.8854304</v>
      </c>
      <c r="P20" s="66">
        <f t="shared" si="3"/>
        <v>-1299.683</v>
      </c>
      <c r="Q20" s="64">
        <f t="shared" si="2"/>
        <v>-679.9</v>
      </c>
      <c r="S20" s="27"/>
    </row>
    <row r="21" spans="1:19" s="26" customFormat="1" ht="15.75" customHeight="1">
      <c r="A21" s="55">
        <v>8</v>
      </c>
      <c r="B21" s="56" t="s">
        <v>193</v>
      </c>
      <c r="C21" s="57" t="s">
        <v>42</v>
      </c>
      <c r="D21" s="58" t="s">
        <v>8</v>
      </c>
      <c r="E21" s="59">
        <v>47</v>
      </c>
      <c r="F21" s="59">
        <v>46</v>
      </c>
      <c r="G21" s="119">
        <v>46.991</v>
      </c>
      <c r="H21" s="58" t="s">
        <v>9</v>
      </c>
      <c r="I21" s="59">
        <v>6</v>
      </c>
      <c r="J21" s="59">
        <v>22</v>
      </c>
      <c r="K21" s="119">
        <v>3.814</v>
      </c>
      <c r="L21" s="60">
        <v>372.34635549944005</v>
      </c>
      <c r="M21" s="60">
        <v>-239.2342337577311</v>
      </c>
      <c r="N21" s="61">
        <v>274.172</v>
      </c>
      <c r="O21" s="62">
        <f t="shared" si="0"/>
        <v>899.5034976000002</v>
      </c>
      <c r="P21" s="66">
        <f t="shared" si="3"/>
        <v>-2805.62935549944</v>
      </c>
      <c r="Q21" s="64">
        <f t="shared" si="2"/>
        <v>239.2342337577311</v>
      </c>
      <c r="S21" s="27"/>
    </row>
    <row r="22" spans="1:19" s="26" customFormat="1" ht="15.75" customHeight="1">
      <c r="A22" s="65">
        <v>12</v>
      </c>
      <c r="B22" s="56" t="s">
        <v>194</v>
      </c>
      <c r="C22" s="57" t="s">
        <v>43</v>
      </c>
      <c r="D22" s="58" t="s">
        <v>8</v>
      </c>
      <c r="E22" s="59">
        <v>47</v>
      </c>
      <c r="F22" s="59">
        <v>46</v>
      </c>
      <c r="G22" s="119">
        <v>46.96</v>
      </c>
      <c r="H22" s="58" t="s">
        <v>9</v>
      </c>
      <c r="I22" s="59">
        <v>6</v>
      </c>
      <c r="J22" s="59">
        <v>22</v>
      </c>
      <c r="K22" s="119">
        <v>1.456</v>
      </c>
      <c r="L22" s="60">
        <v>327.5</v>
      </c>
      <c r="M22" s="60">
        <v>-259.3</v>
      </c>
      <c r="N22" s="61">
        <v>275.253</v>
      </c>
      <c r="O22" s="62">
        <f t="shared" si="0"/>
        <v>903.0500424</v>
      </c>
      <c r="P22" s="66">
        <f t="shared" si="3"/>
        <v>-2760.783</v>
      </c>
      <c r="Q22" s="64">
        <f t="shared" si="2"/>
        <v>259.3</v>
      </c>
      <c r="S22" s="27"/>
    </row>
    <row r="23" spans="1:19" s="26" customFormat="1" ht="15.75" customHeight="1">
      <c r="A23" s="55">
        <v>73</v>
      </c>
      <c r="B23" s="56" t="s">
        <v>195</v>
      </c>
      <c r="C23" s="57" t="s">
        <v>44</v>
      </c>
      <c r="D23" s="58" t="s">
        <v>8</v>
      </c>
      <c r="E23" s="59">
        <v>47</v>
      </c>
      <c r="F23" s="59">
        <v>47</v>
      </c>
      <c r="G23" s="119">
        <v>6.313</v>
      </c>
      <c r="H23" s="58" t="s">
        <v>9</v>
      </c>
      <c r="I23" s="59">
        <v>6</v>
      </c>
      <c r="J23" s="59">
        <v>21</v>
      </c>
      <c r="K23" s="119">
        <v>9.176</v>
      </c>
      <c r="L23" s="60">
        <v>-907.9</v>
      </c>
      <c r="M23" s="60">
        <v>-136.2</v>
      </c>
      <c r="N23" s="61">
        <v>274.447</v>
      </c>
      <c r="O23" s="62">
        <f t="shared" si="0"/>
        <v>900.4057176</v>
      </c>
      <c r="P23" s="66">
        <f t="shared" si="3"/>
        <v>-1525.3829999999998</v>
      </c>
      <c r="Q23" s="64">
        <f t="shared" si="2"/>
        <v>136.2</v>
      </c>
      <c r="S23" s="27"/>
    </row>
    <row r="24" spans="1:19" s="26" customFormat="1" ht="15.75" customHeight="1">
      <c r="A24" s="55">
        <v>74</v>
      </c>
      <c r="B24" s="56" t="s">
        <v>196</v>
      </c>
      <c r="C24" s="57" t="s">
        <v>45</v>
      </c>
      <c r="D24" s="58" t="s">
        <v>8</v>
      </c>
      <c r="E24" s="59">
        <v>47</v>
      </c>
      <c r="F24" s="59">
        <v>47</v>
      </c>
      <c r="G24" s="119">
        <v>6.174</v>
      </c>
      <c r="H24" s="58" t="s">
        <v>9</v>
      </c>
      <c r="I24" s="59">
        <v>6</v>
      </c>
      <c r="J24" s="59">
        <v>21</v>
      </c>
      <c r="K24" s="119">
        <v>8.974</v>
      </c>
      <c r="L24" s="60">
        <v>-910.1</v>
      </c>
      <c r="M24" s="60">
        <v>-141.8</v>
      </c>
      <c r="N24" s="61">
        <v>278.861</v>
      </c>
      <c r="O24" s="62">
        <f t="shared" si="0"/>
        <v>914.8871688</v>
      </c>
      <c r="P24" s="66">
        <f t="shared" si="3"/>
        <v>-1523.183</v>
      </c>
      <c r="Q24" s="64">
        <f t="shared" si="2"/>
        <v>141.8</v>
      </c>
      <c r="S24" s="27"/>
    </row>
    <row r="25" spans="1:19" s="26" customFormat="1" ht="15.75" customHeight="1">
      <c r="A25" s="65">
        <v>96</v>
      </c>
      <c r="B25" s="56" t="s">
        <v>197</v>
      </c>
      <c r="C25" s="57" t="s">
        <v>46</v>
      </c>
      <c r="D25" s="58" t="s">
        <v>8</v>
      </c>
      <c r="E25" s="59">
        <v>47</v>
      </c>
      <c r="F25" s="59">
        <v>47</v>
      </c>
      <c r="G25" s="119">
        <v>16.827</v>
      </c>
      <c r="H25" s="58" t="s">
        <v>9</v>
      </c>
      <c r="I25" s="59">
        <v>6</v>
      </c>
      <c r="J25" s="59">
        <v>20</v>
      </c>
      <c r="K25" s="119">
        <v>59.868</v>
      </c>
      <c r="L25" s="60">
        <v>-1213.4</v>
      </c>
      <c r="M25" s="60">
        <v>86.53549823506978</v>
      </c>
      <c r="N25" s="61">
        <v>272.265</v>
      </c>
      <c r="O25" s="62">
        <f t="shared" si="0"/>
        <v>893.247012</v>
      </c>
      <c r="P25" s="66">
        <f t="shared" si="3"/>
        <v>-1219.8829999999998</v>
      </c>
      <c r="Q25" s="64">
        <f t="shared" si="2"/>
        <v>-86.53549823506978</v>
      </c>
      <c r="S25" s="27"/>
    </row>
    <row r="26" spans="1:19" s="26" customFormat="1" ht="15.75" customHeight="1">
      <c r="A26" s="55">
        <v>95</v>
      </c>
      <c r="B26" s="56" t="s">
        <v>197</v>
      </c>
      <c r="C26" s="57" t="s">
        <v>47</v>
      </c>
      <c r="D26" s="58" t="s">
        <v>8</v>
      </c>
      <c r="E26" s="59">
        <v>47</v>
      </c>
      <c r="F26" s="59">
        <v>47</v>
      </c>
      <c r="G26" s="119">
        <v>16.99</v>
      </c>
      <c r="H26" s="58" t="s">
        <v>9</v>
      </c>
      <c r="I26" s="59">
        <v>6</v>
      </c>
      <c r="J26" s="59">
        <v>21</v>
      </c>
      <c r="K26" s="119">
        <v>0.02</v>
      </c>
      <c r="L26" s="60">
        <v>-1212.5</v>
      </c>
      <c r="M26" s="60">
        <v>92.38673037033121</v>
      </c>
      <c r="N26" s="61">
        <v>272.265</v>
      </c>
      <c r="O26" s="62">
        <f t="shared" si="0"/>
        <v>893.247012</v>
      </c>
      <c r="P26" s="66">
        <f t="shared" si="3"/>
        <v>-1220.783</v>
      </c>
      <c r="Q26" s="64">
        <f t="shared" si="2"/>
        <v>-92.38673037033121</v>
      </c>
      <c r="S26" s="27"/>
    </row>
    <row r="27" spans="1:19" s="26" customFormat="1" ht="15.75" customHeight="1">
      <c r="A27" s="55">
        <v>90</v>
      </c>
      <c r="B27" s="56" t="s">
        <v>197</v>
      </c>
      <c r="C27" s="57" t="s">
        <v>48</v>
      </c>
      <c r="D27" s="58" t="s">
        <v>8</v>
      </c>
      <c r="E27" s="59">
        <v>47</v>
      </c>
      <c r="F27" s="59">
        <v>47</v>
      </c>
      <c r="G27" s="119">
        <v>16.923</v>
      </c>
      <c r="H27" s="58" t="s">
        <v>9</v>
      </c>
      <c r="I27" s="59">
        <v>6</v>
      </c>
      <c r="J27" s="59">
        <v>21</v>
      </c>
      <c r="K27" s="119">
        <v>0.187</v>
      </c>
      <c r="L27" s="60">
        <v>-1208.5</v>
      </c>
      <c r="M27" s="60">
        <v>91.8</v>
      </c>
      <c r="N27" s="61">
        <v>272.265</v>
      </c>
      <c r="O27" s="62">
        <f t="shared" si="0"/>
        <v>893.247012</v>
      </c>
      <c r="P27" s="66">
        <f t="shared" si="3"/>
        <v>-1224.783</v>
      </c>
      <c r="Q27" s="64">
        <f t="shared" si="2"/>
        <v>-91.8</v>
      </c>
      <c r="S27" s="27"/>
    </row>
    <row r="28" spans="1:19" s="26" customFormat="1" ht="15.75" customHeight="1">
      <c r="A28" s="65">
        <v>91</v>
      </c>
      <c r="B28" s="56" t="s">
        <v>197</v>
      </c>
      <c r="C28" s="57" t="s">
        <v>49</v>
      </c>
      <c r="D28" s="58" t="s">
        <v>8</v>
      </c>
      <c r="E28" s="59">
        <v>47</v>
      </c>
      <c r="F28" s="59">
        <v>47</v>
      </c>
      <c r="G28" s="119">
        <v>16.751</v>
      </c>
      <c r="H28" s="58" t="s">
        <v>9</v>
      </c>
      <c r="I28" s="59">
        <v>6</v>
      </c>
      <c r="J28" s="59">
        <v>21</v>
      </c>
      <c r="K28" s="119">
        <v>0.044</v>
      </c>
      <c r="L28" s="60">
        <v>-1209.1</v>
      </c>
      <c r="M28" s="60">
        <v>85.80991217195687</v>
      </c>
      <c r="N28" s="61">
        <v>272.265</v>
      </c>
      <c r="O28" s="62">
        <f t="shared" si="0"/>
        <v>893.247012</v>
      </c>
      <c r="P28" s="66">
        <f t="shared" si="3"/>
        <v>-1224.183</v>
      </c>
      <c r="Q28" s="64">
        <f t="shared" si="2"/>
        <v>-85.80991217195687</v>
      </c>
      <c r="S28" s="27"/>
    </row>
    <row r="29" spans="1:19" s="26" customFormat="1" ht="15.75" customHeight="1">
      <c r="A29" s="55">
        <v>93</v>
      </c>
      <c r="B29" s="56" t="s">
        <v>198</v>
      </c>
      <c r="C29" s="57" t="s">
        <v>50</v>
      </c>
      <c r="D29" s="58" t="s">
        <v>8</v>
      </c>
      <c r="E29" s="59">
        <v>47</v>
      </c>
      <c r="F29" s="59">
        <v>47</v>
      </c>
      <c r="G29" s="119">
        <v>17.094</v>
      </c>
      <c r="H29" s="58" t="s">
        <v>9</v>
      </c>
      <c r="I29" s="59">
        <v>6</v>
      </c>
      <c r="J29" s="59">
        <v>21</v>
      </c>
      <c r="K29" s="119">
        <v>0.106</v>
      </c>
      <c r="L29" s="60">
        <v>-1212.1</v>
      </c>
      <c r="M29" s="60">
        <v>96</v>
      </c>
      <c r="N29" s="61">
        <v>272.411</v>
      </c>
      <c r="O29" s="62">
        <f t="shared" si="0"/>
        <v>893.7260088</v>
      </c>
      <c r="P29" s="66">
        <f t="shared" si="3"/>
        <v>-1221.183</v>
      </c>
      <c r="Q29" s="64">
        <f t="shared" si="2"/>
        <v>-96</v>
      </c>
      <c r="S29" s="27"/>
    </row>
    <row r="30" spans="1:19" s="26" customFormat="1" ht="15.75" customHeight="1">
      <c r="A30" s="55">
        <v>94</v>
      </c>
      <c r="B30" s="56" t="s">
        <v>198</v>
      </c>
      <c r="C30" s="57" t="s">
        <v>51</v>
      </c>
      <c r="D30" s="58" t="s">
        <v>8</v>
      </c>
      <c r="E30" s="59">
        <v>47</v>
      </c>
      <c r="F30" s="59">
        <v>47</v>
      </c>
      <c r="G30" s="119">
        <v>17.272</v>
      </c>
      <c r="H30" s="58" t="s">
        <v>9</v>
      </c>
      <c r="I30" s="59">
        <v>6</v>
      </c>
      <c r="J30" s="59">
        <v>21</v>
      </c>
      <c r="K30" s="119">
        <v>0.217</v>
      </c>
      <c r="L30" s="60">
        <v>-1212.1</v>
      </c>
      <c r="M30" s="60">
        <v>102.02061389583537</v>
      </c>
      <c r="N30" s="61">
        <v>272.411</v>
      </c>
      <c r="O30" s="62">
        <f t="shared" si="0"/>
        <v>893.7260088</v>
      </c>
      <c r="P30" s="66">
        <f t="shared" si="3"/>
        <v>-1221.183</v>
      </c>
      <c r="Q30" s="64">
        <f t="shared" si="2"/>
        <v>-102.02061389583537</v>
      </c>
      <c r="S30" s="27"/>
    </row>
    <row r="31" spans="1:19" s="26" customFormat="1" ht="15.75" customHeight="1">
      <c r="A31" s="65">
        <v>88</v>
      </c>
      <c r="B31" s="56" t="s">
        <v>198</v>
      </c>
      <c r="C31" s="57" t="s">
        <v>52</v>
      </c>
      <c r="D31" s="58" t="s">
        <v>8</v>
      </c>
      <c r="E31" s="59">
        <v>47</v>
      </c>
      <c r="F31" s="59">
        <v>47</v>
      </c>
      <c r="G31" s="119">
        <v>17.22</v>
      </c>
      <c r="H31" s="58" t="s">
        <v>9</v>
      </c>
      <c r="I31" s="59">
        <v>6</v>
      </c>
      <c r="J31" s="59">
        <v>21</v>
      </c>
      <c r="K31" s="119">
        <v>0.398</v>
      </c>
      <c r="L31" s="60">
        <v>-1208</v>
      </c>
      <c r="M31" s="60">
        <v>102.02415200811032</v>
      </c>
      <c r="N31" s="61">
        <v>272.411</v>
      </c>
      <c r="O31" s="62">
        <f t="shared" si="0"/>
        <v>893.7260088</v>
      </c>
      <c r="P31" s="66">
        <f t="shared" si="3"/>
        <v>-1225.283</v>
      </c>
      <c r="Q31" s="64">
        <f t="shared" si="2"/>
        <v>-102.02415200811032</v>
      </c>
      <c r="S31" s="27"/>
    </row>
    <row r="32" spans="1:19" s="26" customFormat="1" ht="15.75" customHeight="1">
      <c r="A32" s="55">
        <v>89</v>
      </c>
      <c r="B32" s="56" t="s">
        <v>198</v>
      </c>
      <c r="C32" s="57" t="s">
        <v>53</v>
      </c>
      <c r="D32" s="58" t="s">
        <v>8</v>
      </c>
      <c r="E32" s="59">
        <v>47</v>
      </c>
      <c r="F32" s="59">
        <v>47</v>
      </c>
      <c r="G32" s="119">
        <v>17.041</v>
      </c>
      <c r="H32" s="58" t="s">
        <v>9</v>
      </c>
      <c r="I32" s="59">
        <v>6</v>
      </c>
      <c r="J32" s="59">
        <v>21</v>
      </c>
      <c r="K32" s="119">
        <v>0.286</v>
      </c>
      <c r="L32" s="60">
        <v>-1208</v>
      </c>
      <c r="M32" s="60">
        <v>96.00946207905514</v>
      </c>
      <c r="N32" s="61">
        <v>272.411</v>
      </c>
      <c r="O32" s="62">
        <f t="shared" si="0"/>
        <v>893.7260088</v>
      </c>
      <c r="P32" s="66">
        <f t="shared" si="3"/>
        <v>-1225.283</v>
      </c>
      <c r="Q32" s="64">
        <f t="shared" si="2"/>
        <v>-96.00946207905514</v>
      </c>
      <c r="S32" s="27"/>
    </row>
    <row r="33" spans="1:19" s="26" customFormat="1" ht="15.75" customHeight="1">
      <c r="A33" s="55">
        <v>24</v>
      </c>
      <c r="B33" s="56" t="s">
        <v>199</v>
      </c>
      <c r="C33" s="57" t="s">
        <v>54</v>
      </c>
      <c r="D33" s="58" t="s">
        <v>8</v>
      </c>
      <c r="E33" s="59">
        <v>47</v>
      </c>
      <c r="F33" s="59">
        <v>47</v>
      </c>
      <c r="G33" s="119">
        <v>48.428</v>
      </c>
      <c r="H33" s="58" t="s">
        <v>9</v>
      </c>
      <c r="I33" s="59">
        <v>6</v>
      </c>
      <c r="J33" s="59">
        <v>22</v>
      </c>
      <c r="K33" s="119">
        <v>29.19</v>
      </c>
      <c r="L33" s="60">
        <v>113.8</v>
      </c>
      <c r="M33" s="60">
        <v>1713.3</v>
      </c>
      <c r="N33" s="61">
        <v>309.971</v>
      </c>
      <c r="O33" s="62">
        <f t="shared" si="0"/>
        <v>1016.9528568000001</v>
      </c>
      <c r="P33" s="66">
        <f t="shared" si="3"/>
        <v>-2547.083</v>
      </c>
      <c r="Q33" s="64">
        <f t="shared" si="2"/>
        <v>-1713.3</v>
      </c>
      <c r="S33" s="27"/>
    </row>
    <row r="34" spans="1:19" s="26" customFormat="1" ht="15.75" customHeight="1">
      <c r="A34" s="65">
        <v>25</v>
      </c>
      <c r="B34" s="56" t="s">
        <v>200</v>
      </c>
      <c r="C34" s="57" t="s">
        <v>55</v>
      </c>
      <c r="D34" s="58" t="s">
        <v>8</v>
      </c>
      <c r="E34" s="59">
        <v>47</v>
      </c>
      <c r="F34" s="59">
        <v>47</v>
      </c>
      <c r="G34" s="119">
        <v>49.275</v>
      </c>
      <c r="H34" s="58" t="s">
        <v>9</v>
      </c>
      <c r="I34" s="59">
        <v>6</v>
      </c>
      <c r="J34" s="59">
        <v>22</v>
      </c>
      <c r="K34" s="119">
        <v>28.655</v>
      </c>
      <c r="L34" s="60">
        <v>93.3</v>
      </c>
      <c r="M34" s="60">
        <v>1733</v>
      </c>
      <c r="N34" s="61">
        <v>310.251</v>
      </c>
      <c r="O34" s="62">
        <f t="shared" si="0"/>
        <v>1017.8714808</v>
      </c>
      <c r="P34" s="66">
        <f t="shared" si="3"/>
        <v>-2526.583</v>
      </c>
      <c r="Q34" s="64">
        <f t="shared" si="2"/>
        <v>-1733</v>
      </c>
      <c r="S34" s="27"/>
    </row>
    <row r="35" spans="1:19" s="26" customFormat="1" ht="15.75" customHeight="1">
      <c r="A35" s="55">
        <v>23</v>
      </c>
      <c r="B35" s="56" t="s">
        <v>201</v>
      </c>
      <c r="C35" s="57" t="s">
        <v>56</v>
      </c>
      <c r="D35" s="58" t="s">
        <v>8</v>
      </c>
      <c r="E35" s="59">
        <v>47</v>
      </c>
      <c r="F35" s="59">
        <v>47</v>
      </c>
      <c r="G35" s="119">
        <v>49.406</v>
      </c>
      <c r="H35" s="58" t="s">
        <v>9</v>
      </c>
      <c r="I35" s="59">
        <v>6</v>
      </c>
      <c r="J35" s="59">
        <v>22</v>
      </c>
      <c r="K35" s="119">
        <v>30.473</v>
      </c>
      <c r="L35" s="60">
        <v>126.5</v>
      </c>
      <c r="M35" s="60">
        <v>1751.6</v>
      </c>
      <c r="N35" s="61">
        <v>310.428</v>
      </c>
      <c r="O35" s="62">
        <f t="shared" si="0"/>
        <v>1018.4521824000001</v>
      </c>
      <c r="P35" s="66">
        <f t="shared" si="3"/>
        <v>-2559.783</v>
      </c>
      <c r="Q35" s="64">
        <f t="shared" si="2"/>
        <v>-1751.6</v>
      </c>
      <c r="S35" s="27"/>
    </row>
    <row r="36" spans="1:19" s="26" customFormat="1" ht="15.75" customHeight="1">
      <c r="A36" s="55">
        <v>65</v>
      </c>
      <c r="B36" s="56" t="s">
        <v>202</v>
      </c>
      <c r="C36" s="57" t="s">
        <v>57</v>
      </c>
      <c r="D36" s="58" t="s">
        <v>8</v>
      </c>
      <c r="E36" s="59">
        <v>47</v>
      </c>
      <c r="F36" s="59">
        <v>47</v>
      </c>
      <c r="G36" s="119">
        <v>35.377</v>
      </c>
      <c r="H36" s="58" t="s">
        <v>9</v>
      </c>
      <c r="I36" s="59">
        <v>6</v>
      </c>
      <c r="J36" s="59">
        <v>21</v>
      </c>
      <c r="K36" s="119">
        <v>30.612</v>
      </c>
      <c r="L36" s="60">
        <v>-849.4</v>
      </c>
      <c r="M36" s="60">
        <v>864.4</v>
      </c>
      <c r="N36" s="61">
        <v>303.119</v>
      </c>
      <c r="O36" s="62">
        <f t="shared" si="0"/>
        <v>994.4728152000001</v>
      </c>
      <c r="P36" s="66">
        <f t="shared" si="3"/>
        <v>-1583.8829999999998</v>
      </c>
      <c r="Q36" s="64">
        <f t="shared" si="2"/>
        <v>-864.4</v>
      </c>
      <c r="S36" s="27"/>
    </row>
    <row r="37" spans="1:19" s="26" customFormat="1" ht="15.75" customHeight="1">
      <c r="A37" s="65">
        <v>66</v>
      </c>
      <c r="B37" s="56" t="s">
        <v>203</v>
      </c>
      <c r="C37" s="57" t="s">
        <v>58</v>
      </c>
      <c r="D37" s="58" t="s">
        <v>8</v>
      </c>
      <c r="E37" s="59">
        <v>47</v>
      </c>
      <c r="F37" s="59">
        <v>47</v>
      </c>
      <c r="G37" s="119">
        <v>34.593</v>
      </c>
      <c r="H37" s="58" t="s">
        <v>9</v>
      </c>
      <c r="I37" s="59">
        <v>6</v>
      </c>
      <c r="J37" s="59">
        <v>21</v>
      </c>
      <c r="K37" s="119">
        <v>29.45</v>
      </c>
      <c r="L37" s="60">
        <v>-862.2</v>
      </c>
      <c r="M37" s="60">
        <v>832.6</v>
      </c>
      <c r="N37" s="61">
        <v>303.086</v>
      </c>
      <c r="O37" s="62">
        <f t="shared" si="0"/>
        <v>994.3645488000001</v>
      </c>
      <c r="P37" s="66">
        <f t="shared" si="3"/>
        <v>-1571.0829999999999</v>
      </c>
      <c r="Q37" s="64">
        <f t="shared" si="2"/>
        <v>-832.6</v>
      </c>
      <c r="S37" s="27"/>
    </row>
    <row r="38" spans="1:19" s="26" customFormat="1" ht="15.75" customHeight="1">
      <c r="A38" s="55">
        <v>40</v>
      </c>
      <c r="B38" s="56" t="s">
        <v>204</v>
      </c>
      <c r="C38" s="57" t="s">
        <v>59</v>
      </c>
      <c r="D38" s="58" t="s">
        <v>8</v>
      </c>
      <c r="E38" s="59">
        <v>47</v>
      </c>
      <c r="F38" s="59">
        <v>47</v>
      </c>
      <c r="G38" s="119">
        <v>25.606</v>
      </c>
      <c r="H38" s="58" t="s">
        <v>9</v>
      </c>
      <c r="I38" s="59">
        <v>6</v>
      </c>
      <c r="J38" s="59">
        <v>21</v>
      </c>
      <c r="K38" s="119">
        <v>44.971</v>
      </c>
      <c r="L38" s="60">
        <v>-456.2252188615061</v>
      </c>
      <c r="M38" s="60">
        <v>704</v>
      </c>
      <c r="N38" s="61">
        <v>307.873</v>
      </c>
      <c r="O38" s="62">
        <f t="shared" si="0"/>
        <v>1010.0697384</v>
      </c>
      <c r="P38" s="66">
        <f t="shared" si="3"/>
        <v>-1977.0577811384937</v>
      </c>
      <c r="Q38" s="64">
        <f t="shared" si="2"/>
        <v>-704</v>
      </c>
      <c r="S38" s="27"/>
    </row>
    <row r="39" spans="1:19" s="26" customFormat="1" ht="15.75" customHeight="1">
      <c r="A39" s="55">
        <v>39</v>
      </c>
      <c r="B39" s="56" t="s">
        <v>205</v>
      </c>
      <c r="C39" s="57" t="s">
        <v>60</v>
      </c>
      <c r="D39" s="58" t="s">
        <v>8</v>
      </c>
      <c r="E39" s="59">
        <v>47</v>
      </c>
      <c r="F39" s="59">
        <v>47</v>
      </c>
      <c r="G39" s="119">
        <v>24.826</v>
      </c>
      <c r="H39" s="58" t="s">
        <v>9</v>
      </c>
      <c r="I39" s="59">
        <v>6</v>
      </c>
      <c r="J39" s="59">
        <v>21</v>
      </c>
      <c r="K39" s="119">
        <v>45.554</v>
      </c>
      <c r="L39" s="60">
        <v>-435.5</v>
      </c>
      <c r="M39" s="60">
        <v>686.6</v>
      </c>
      <c r="N39" s="61">
        <v>293.517</v>
      </c>
      <c r="O39" s="62">
        <f aca="true" t="shared" si="4" ref="O39:O70">$N39*3.2808</f>
        <v>962.9705736000001</v>
      </c>
      <c r="P39" s="66">
        <f t="shared" si="3"/>
        <v>-1997.783</v>
      </c>
      <c r="Q39" s="64">
        <f aca="true" t="shared" si="5" ref="Q39:Q70">IF(M39&lt;&gt;"",-M39,"")</f>
        <v>-686.6</v>
      </c>
      <c r="S39" s="27"/>
    </row>
    <row r="40" spans="1:19" s="26" customFormat="1" ht="15.75" customHeight="1">
      <c r="A40" s="65">
        <v>37</v>
      </c>
      <c r="B40" s="56" t="s">
        <v>206</v>
      </c>
      <c r="C40" s="57" t="s">
        <v>61</v>
      </c>
      <c r="D40" s="58" t="s">
        <v>8</v>
      </c>
      <c r="E40" s="59">
        <v>47</v>
      </c>
      <c r="F40" s="59">
        <v>47</v>
      </c>
      <c r="G40" s="119">
        <v>24.85</v>
      </c>
      <c r="H40" s="58" t="s">
        <v>9</v>
      </c>
      <c r="I40" s="59">
        <v>6</v>
      </c>
      <c r="J40" s="59">
        <v>21</v>
      </c>
      <c r="K40" s="119">
        <v>46.992</v>
      </c>
      <c r="L40" s="60">
        <v>-408.3</v>
      </c>
      <c r="M40" s="60">
        <v>699</v>
      </c>
      <c r="N40" s="61">
        <v>292.032</v>
      </c>
      <c r="O40" s="62">
        <f t="shared" si="4"/>
        <v>958.0985856</v>
      </c>
      <c r="P40" s="66">
        <f t="shared" si="3"/>
        <v>-2024.983</v>
      </c>
      <c r="Q40" s="64">
        <f t="shared" si="5"/>
        <v>-699</v>
      </c>
      <c r="S40" s="27"/>
    </row>
    <row r="41" spans="1:19" s="26" customFormat="1" ht="15.75" customHeight="1">
      <c r="A41" s="55">
        <v>38</v>
      </c>
      <c r="B41" s="56" t="s">
        <v>207</v>
      </c>
      <c r="C41" s="57" t="s">
        <v>62</v>
      </c>
      <c r="D41" s="58" t="s">
        <v>8</v>
      </c>
      <c r="E41" s="59">
        <v>47</v>
      </c>
      <c r="F41" s="59">
        <v>47</v>
      </c>
      <c r="G41" s="119">
        <v>23.96</v>
      </c>
      <c r="H41" s="58" t="s">
        <v>9</v>
      </c>
      <c r="I41" s="59">
        <v>6</v>
      </c>
      <c r="J41" s="59">
        <v>21</v>
      </c>
      <c r="K41" s="119">
        <v>46.339</v>
      </c>
      <c r="L41" s="60">
        <v>-410</v>
      </c>
      <c r="M41" s="60">
        <v>668.4</v>
      </c>
      <c r="N41" s="61">
        <v>292.869</v>
      </c>
      <c r="O41" s="62">
        <f t="shared" si="4"/>
        <v>960.8446152000001</v>
      </c>
      <c r="P41" s="66">
        <f t="shared" si="3"/>
        <v>-2023.283</v>
      </c>
      <c r="Q41" s="64">
        <f t="shared" si="5"/>
        <v>-668.4</v>
      </c>
      <c r="S41" s="27"/>
    </row>
    <row r="42" spans="1:19" s="26" customFormat="1" ht="15.75" customHeight="1">
      <c r="A42" s="55">
        <v>32</v>
      </c>
      <c r="B42" s="56" t="s">
        <v>208</v>
      </c>
      <c r="C42" s="57" t="s">
        <v>63</v>
      </c>
      <c r="D42" s="58" t="s">
        <v>8</v>
      </c>
      <c r="E42" s="59">
        <v>47</v>
      </c>
      <c r="F42" s="59">
        <v>47</v>
      </c>
      <c r="G42" s="119">
        <v>14.153</v>
      </c>
      <c r="H42" s="58" t="s">
        <v>9</v>
      </c>
      <c r="I42" s="59">
        <v>6</v>
      </c>
      <c r="J42" s="59">
        <v>21</v>
      </c>
      <c r="K42" s="119">
        <v>53.637</v>
      </c>
      <c r="L42" s="60">
        <v>-151.5</v>
      </c>
      <c r="M42" s="60">
        <v>449.3</v>
      </c>
      <c r="N42" s="61">
        <v>303.711</v>
      </c>
      <c r="O42" s="62">
        <f t="shared" si="4"/>
        <v>996.4150488000001</v>
      </c>
      <c r="P42" s="66">
        <f t="shared" si="3"/>
        <v>-2281.783</v>
      </c>
      <c r="Q42" s="64">
        <f t="shared" si="5"/>
        <v>-449.3</v>
      </c>
      <c r="S42" s="27"/>
    </row>
    <row r="43" spans="1:19" s="26" customFormat="1" ht="15.75" customHeight="1">
      <c r="A43" s="65">
        <v>50</v>
      </c>
      <c r="B43" s="56" t="s">
        <v>209</v>
      </c>
      <c r="C43" s="57" t="s">
        <v>64</v>
      </c>
      <c r="D43" s="58" t="s">
        <v>8</v>
      </c>
      <c r="E43" s="59">
        <v>47</v>
      </c>
      <c r="F43" s="59">
        <v>47</v>
      </c>
      <c r="G43" s="119">
        <v>18.19</v>
      </c>
      <c r="H43" s="58" t="s">
        <v>9</v>
      </c>
      <c r="I43" s="59">
        <v>6</v>
      </c>
      <c r="J43" s="59">
        <v>21</v>
      </c>
      <c r="K43" s="119">
        <v>30.243</v>
      </c>
      <c r="L43" s="60">
        <v>-648.3</v>
      </c>
      <c r="M43" s="60">
        <v>373.1406539972409</v>
      </c>
      <c r="N43" s="61">
        <v>281.183</v>
      </c>
      <c r="O43" s="62">
        <f t="shared" si="4"/>
        <v>922.5051864000001</v>
      </c>
      <c r="P43" s="66">
        <f t="shared" si="3"/>
        <v>-1784.983</v>
      </c>
      <c r="Q43" s="64">
        <f t="shared" si="5"/>
        <v>-373.1406539972409</v>
      </c>
      <c r="S43" s="27"/>
    </row>
    <row r="44" spans="1:19" s="26" customFormat="1" ht="15.75" customHeight="1">
      <c r="A44" s="55">
        <v>46</v>
      </c>
      <c r="B44" s="56" t="s">
        <v>209</v>
      </c>
      <c r="C44" s="57" t="s">
        <v>65</v>
      </c>
      <c r="D44" s="58" t="s">
        <v>8</v>
      </c>
      <c r="E44" s="59">
        <v>47</v>
      </c>
      <c r="F44" s="59">
        <v>47</v>
      </c>
      <c r="G44" s="119">
        <v>17.052</v>
      </c>
      <c r="H44" s="58" t="s">
        <v>9</v>
      </c>
      <c r="I44" s="59">
        <v>6</v>
      </c>
      <c r="J44" s="59">
        <v>21</v>
      </c>
      <c r="K44" s="119">
        <v>30.455</v>
      </c>
      <c r="L44" s="60">
        <v>-630.5</v>
      </c>
      <c r="M44" s="60">
        <v>342.5149430103505</v>
      </c>
      <c r="N44" s="61">
        <v>281.183</v>
      </c>
      <c r="O44" s="62">
        <f t="shared" si="4"/>
        <v>922.5051864000001</v>
      </c>
      <c r="P44" s="66">
        <f t="shared" si="3"/>
        <v>-1802.783</v>
      </c>
      <c r="Q44" s="64">
        <f t="shared" si="5"/>
        <v>-342.5149430103505</v>
      </c>
      <c r="S44" s="27"/>
    </row>
    <row r="45" spans="1:19" s="26" customFormat="1" ht="15.75" customHeight="1">
      <c r="A45" s="55">
        <v>49</v>
      </c>
      <c r="B45" s="56" t="s">
        <v>209</v>
      </c>
      <c r="C45" s="57" t="s">
        <v>66</v>
      </c>
      <c r="D45" s="58" t="s">
        <v>8</v>
      </c>
      <c r="E45" s="59">
        <v>47</v>
      </c>
      <c r="F45" s="59">
        <v>47</v>
      </c>
      <c r="G45" s="119">
        <v>16.982</v>
      </c>
      <c r="H45" s="58" t="s">
        <v>9</v>
      </c>
      <c r="I45" s="59">
        <v>6</v>
      </c>
      <c r="J45" s="59">
        <v>21</v>
      </c>
      <c r="K45" s="119">
        <v>29.673</v>
      </c>
      <c r="L45" s="60">
        <v>-644.6</v>
      </c>
      <c r="M45" s="60">
        <v>334.1</v>
      </c>
      <c r="N45" s="61">
        <v>281.183</v>
      </c>
      <c r="O45" s="62">
        <f t="shared" si="4"/>
        <v>922.5051864000001</v>
      </c>
      <c r="P45" s="66">
        <f t="shared" si="3"/>
        <v>-1788.683</v>
      </c>
      <c r="Q45" s="64">
        <f t="shared" si="5"/>
        <v>-334.1</v>
      </c>
      <c r="S45" s="27"/>
    </row>
    <row r="46" spans="1:19" s="26" customFormat="1" ht="15.75" customHeight="1">
      <c r="A46" s="65">
        <v>51</v>
      </c>
      <c r="B46" s="56" t="s">
        <v>209</v>
      </c>
      <c r="C46" s="57" t="s">
        <v>67</v>
      </c>
      <c r="D46" s="58" t="s">
        <v>8</v>
      </c>
      <c r="E46" s="59">
        <v>47</v>
      </c>
      <c r="F46" s="59">
        <v>47</v>
      </c>
      <c r="G46" s="119">
        <v>18.119</v>
      </c>
      <c r="H46" s="58" t="s">
        <v>9</v>
      </c>
      <c r="I46" s="59">
        <v>6</v>
      </c>
      <c r="J46" s="59">
        <v>21</v>
      </c>
      <c r="K46" s="119">
        <v>29.443</v>
      </c>
      <c r="L46" s="60">
        <v>-662.8</v>
      </c>
      <c r="M46" s="60">
        <v>364.5</v>
      </c>
      <c r="N46" s="61">
        <v>281.183</v>
      </c>
      <c r="O46" s="62">
        <f t="shared" si="4"/>
        <v>922.5051864000001</v>
      </c>
      <c r="P46" s="66">
        <f t="shared" si="3"/>
        <v>-1770.483</v>
      </c>
      <c r="Q46" s="64">
        <f t="shared" si="5"/>
        <v>-364.5</v>
      </c>
      <c r="S46" s="27"/>
    </row>
    <row r="47" spans="1:19" s="26" customFormat="1" ht="15.75" customHeight="1">
      <c r="A47" s="55">
        <v>59</v>
      </c>
      <c r="B47" s="56" t="s">
        <v>210</v>
      </c>
      <c r="C47" s="57" t="s">
        <v>68</v>
      </c>
      <c r="D47" s="58" t="s">
        <v>8</v>
      </c>
      <c r="E47" s="59">
        <v>47</v>
      </c>
      <c r="F47" s="59">
        <v>47</v>
      </c>
      <c r="G47" s="119">
        <v>19.932</v>
      </c>
      <c r="H47" s="58" t="s">
        <v>9</v>
      </c>
      <c r="I47" s="59">
        <v>6</v>
      </c>
      <c r="J47" s="59">
        <v>21</v>
      </c>
      <c r="K47" s="119">
        <v>26.059</v>
      </c>
      <c r="L47" s="60">
        <v>-749.5</v>
      </c>
      <c r="M47" s="60">
        <v>388.4</v>
      </c>
      <c r="N47" s="61">
        <v>280.979</v>
      </c>
      <c r="O47" s="62">
        <f t="shared" si="4"/>
        <v>921.8359032</v>
      </c>
      <c r="P47" s="66">
        <f aca="true" t="shared" si="6" ref="P47:P78">IF(L47&lt;&gt;"",-L47-$C$2,"")</f>
        <v>-1683.783</v>
      </c>
      <c r="Q47" s="64">
        <f t="shared" si="5"/>
        <v>-388.4</v>
      </c>
      <c r="S47" s="27"/>
    </row>
    <row r="48" spans="1:19" s="26" customFormat="1" ht="15.75" customHeight="1">
      <c r="A48" s="55">
        <v>61</v>
      </c>
      <c r="B48" s="56" t="s">
        <v>210</v>
      </c>
      <c r="C48" s="57" t="s">
        <v>69</v>
      </c>
      <c r="D48" s="58" t="s">
        <v>8</v>
      </c>
      <c r="E48" s="59">
        <v>47</v>
      </c>
      <c r="F48" s="59">
        <v>47</v>
      </c>
      <c r="G48" s="119">
        <v>20.291</v>
      </c>
      <c r="H48" s="58" t="s">
        <v>9</v>
      </c>
      <c r="I48" s="59">
        <v>6</v>
      </c>
      <c r="J48" s="59">
        <v>21</v>
      </c>
      <c r="K48" s="119">
        <v>24.86</v>
      </c>
      <c r="L48" s="60">
        <v>-776.8</v>
      </c>
      <c r="M48" s="60">
        <v>388.8</v>
      </c>
      <c r="N48" s="61">
        <v>280.979</v>
      </c>
      <c r="O48" s="62">
        <f t="shared" si="4"/>
        <v>921.8359032</v>
      </c>
      <c r="P48" s="66">
        <f t="shared" si="6"/>
        <v>-1656.483</v>
      </c>
      <c r="Q48" s="64">
        <f t="shared" si="5"/>
        <v>-388.8</v>
      </c>
      <c r="S48" s="27"/>
    </row>
    <row r="49" spans="1:19" s="26" customFormat="1" ht="15.75" customHeight="1">
      <c r="A49" s="65">
        <v>60</v>
      </c>
      <c r="B49" s="56" t="s">
        <v>210</v>
      </c>
      <c r="C49" s="57" t="s">
        <v>70</v>
      </c>
      <c r="D49" s="58" t="s">
        <v>8</v>
      </c>
      <c r="E49" s="59">
        <v>47</v>
      </c>
      <c r="F49" s="59">
        <v>47</v>
      </c>
      <c r="G49" s="119">
        <v>20.773</v>
      </c>
      <c r="H49" s="58" t="s">
        <v>9</v>
      </c>
      <c r="I49" s="59">
        <v>6</v>
      </c>
      <c r="J49" s="59">
        <v>21</v>
      </c>
      <c r="K49" s="119">
        <v>25.179</v>
      </c>
      <c r="L49" s="60">
        <v>-776.6409922533855</v>
      </c>
      <c r="M49" s="60">
        <v>405.1</v>
      </c>
      <c r="N49" s="61">
        <v>280.979</v>
      </c>
      <c r="O49" s="62">
        <f t="shared" si="4"/>
        <v>921.8359032</v>
      </c>
      <c r="P49" s="66">
        <f t="shared" si="6"/>
        <v>-1656.6420077466144</v>
      </c>
      <c r="Q49" s="64">
        <f t="shared" si="5"/>
        <v>-405.1</v>
      </c>
      <c r="S49" s="27"/>
    </row>
    <row r="50" spans="1:19" s="26" customFormat="1" ht="15.75" customHeight="1">
      <c r="A50" s="55">
        <v>58</v>
      </c>
      <c r="B50" s="56" t="s">
        <v>210</v>
      </c>
      <c r="C50" s="57" t="s">
        <v>71</v>
      </c>
      <c r="D50" s="58" t="s">
        <v>8</v>
      </c>
      <c r="E50" s="59">
        <v>47</v>
      </c>
      <c r="F50" s="59">
        <v>47</v>
      </c>
      <c r="G50" s="119">
        <v>20.415</v>
      </c>
      <c r="H50" s="58" t="s">
        <v>9</v>
      </c>
      <c r="I50" s="59">
        <v>6</v>
      </c>
      <c r="J50" s="59">
        <v>21</v>
      </c>
      <c r="K50" s="119">
        <v>26.378</v>
      </c>
      <c r="L50" s="60">
        <v>-749.3447244391141</v>
      </c>
      <c r="M50" s="60">
        <v>404.8093934027324</v>
      </c>
      <c r="N50" s="61">
        <v>280.979</v>
      </c>
      <c r="O50" s="62">
        <f t="shared" si="4"/>
        <v>921.8359032</v>
      </c>
      <c r="P50" s="66">
        <f t="shared" si="6"/>
        <v>-1683.9382755608858</v>
      </c>
      <c r="Q50" s="64">
        <f t="shared" si="5"/>
        <v>-404.8093934027324</v>
      </c>
      <c r="S50" s="27"/>
    </row>
    <row r="51" spans="1:19" s="26" customFormat="1" ht="15.75" customHeight="1">
      <c r="A51" s="55">
        <v>72</v>
      </c>
      <c r="B51" s="56" t="s">
        <v>211</v>
      </c>
      <c r="C51" s="57" t="s">
        <v>72</v>
      </c>
      <c r="D51" s="58" t="s">
        <v>8</v>
      </c>
      <c r="E51" s="59">
        <v>47</v>
      </c>
      <c r="F51" s="59">
        <v>47</v>
      </c>
      <c r="G51" s="119">
        <v>21.143</v>
      </c>
      <c r="H51" s="58" t="s">
        <v>9</v>
      </c>
      <c r="I51" s="59">
        <v>6</v>
      </c>
      <c r="J51" s="59">
        <v>21</v>
      </c>
      <c r="K51" s="119">
        <v>18.706</v>
      </c>
      <c r="L51" s="60">
        <v>-905</v>
      </c>
      <c r="M51" s="60">
        <v>362.8</v>
      </c>
      <c r="N51" s="61">
        <v>280.735</v>
      </c>
      <c r="O51" s="62">
        <f t="shared" si="4"/>
        <v>921.0353880000001</v>
      </c>
      <c r="P51" s="66">
        <f t="shared" si="6"/>
        <v>-1528.283</v>
      </c>
      <c r="Q51" s="64">
        <f t="shared" si="5"/>
        <v>-362.8</v>
      </c>
      <c r="S51" s="27"/>
    </row>
    <row r="52" spans="1:19" s="26" customFormat="1" ht="15.75" customHeight="1">
      <c r="A52" s="65">
        <v>68</v>
      </c>
      <c r="B52" s="56" t="s">
        <v>211</v>
      </c>
      <c r="C52" s="57" t="s">
        <v>73</v>
      </c>
      <c r="D52" s="58" t="s">
        <v>8</v>
      </c>
      <c r="E52" s="59">
        <v>47</v>
      </c>
      <c r="F52" s="59">
        <v>47</v>
      </c>
      <c r="G52" s="119">
        <v>20.796</v>
      </c>
      <c r="H52" s="58" t="s">
        <v>9</v>
      </c>
      <c r="I52" s="59">
        <v>6</v>
      </c>
      <c r="J52" s="59">
        <v>21</v>
      </c>
      <c r="K52" s="119">
        <v>19.912</v>
      </c>
      <c r="L52" s="60">
        <v>-877.7</v>
      </c>
      <c r="M52" s="60">
        <v>362.8</v>
      </c>
      <c r="N52" s="61">
        <v>280.735</v>
      </c>
      <c r="O52" s="62">
        <f t="shared" si="4"/>
        <v>921.0353880000001</v>
      </c>
      <c r="P52" s="66">
        <f t="shared" si="6"/>
        <v>-1555.5829999999999</v>
      </c>
      <c r="Q52" s="64">
        <f t="shared" si="5"/>
        <v>-362.8</v>
      </c>
      <c r="S52" s="27"/>
    </row>
    <row r="53" spans="1:19" s="26" customFormat="1" ht="15.75" customHeight="1">
      <c r="A53" s="55">
        <v>67</v>
      </c>
      <c r="B53" s="56" t="s">
        <v>211</v>
      </c>
      <c r="C53" s="57" t="s">
        <v>74</v>
      </c>
      <c r="D53" s="58" t="s">
        <v>8</v>
      </c>
      <c r="E53" s="59">
        <v>47</v>
      </c>
      <c r="F53" s="59">
        <v>47</v>
      </c>
      <c r="G53" s="119">
        <v>20.309</v>
      </c>
      <c r="H53" s="58" t="s">
        <v>9</v>
      </c>
      <c r="I53" s="59">
        <v>6</v>
      </c>
      <c r="J53" s="59">
        <v>21</v>
      </c>
      <c r="K53" s="119">
        <v>19.607</v>
      </c>
      <c r="L53" s="60">
        <v>-877.6</v>
      </c>
      <c r="M53" s="60">
        <v>346.5303741356182</v>
      </c>
      <c r="N53" s="61">
        <v>280.735</v>
      </c>
      <c r="O53" s="62">
        <f t="shared" si="4"/>
        <v>921.0353880000001</v>
      </c>
      <c r="P53" s="66">
        <f t="shared" si="6"/>
        <v>-1555.683</v>
      </c>
      <c r="Q53" s="64">
        <f t="shared" si="5"/>
        <v>-346.5303741356182</v>
      </c>
      <c r="S53" s="27"/>
    </row>
    <row r="54" spans="1:19" s="26" customFormat="1" ht="15.75" customHeight="1">
      <c r="A54" s="55">
        <v>71</v>
      </c>
      <c r="B54" s="56" t="s">
        <v>211</v>
      </c>
      <c r="C54" s="57" t="s">
        <v>75</v>
      </c>
      <c r="D54" s="58" t="s">
        <v>8</v>
      </c>
      <c r="E54" s="59">
        <v>47</v>
      </c>
      <c r="F54" s="59">
        <v>47</v>
      </c>
      <c r="G54" s="119">
        <v>20.644</v>
      </c>
      <c r="H54" s="58" t="s">
        <v>9</v>
      </c>
      <c r="I54" s="59">
        <v>6</v>
      </c>
      <c r="J54" s="59">
        <v>21</v>
      </c>
      <c r="K54" s="119">
        <v>18.416</v>
      </c>
      <c r="L54" s="60">
        <v>-904.5</v>
      </c>
      <c r="M54" s="60">
        <v>346.32575422120476</v>
      </c>
      <c r="N54" s="61">
        <v>280.735</v>
      </c>
      <c r="O54" s="62">
        <f t="shared" si="4"/>
        <v>921.0353880000001</v>
      </c>
      <c r="P54" s="66">
        <f t="shared" si="6"/>
        <v>-1528.783</v>
      </c>
      <c r="Q54" s="64">
        <f t="shared" si="5"/>
        <v>-346.32575422120476</v>
      </c>
      <c r="S54" s="27"/>
    </row>
    <row r="55" spans="1:19" s="26" customFormat="1" ht="15.75" customHeight="1">
      <c r="A55" s="65">
        <v>77</v>
      </c>
      <c r="B55" s="56" t="s">
        <v>212</v>
      </c>
      <c r="C55" s="57" t="s">
        <v>76</v>
      </c>
      <c r="D55" s="58" t="s">
        <v>8</v>
      </c>
      <c r="E55" s="59">
        <v>47</v>
      </c>
      <c r="F55" s="59">
        <v>47</v>
      </c>
      <c r="G55" s="119">
        <v>22.684</v>
      </c>
      <c r="H55" s="58" t="s">
        <v>9</v>
      </c>
      <c r="I55" s="59">
        <v>6</v>
      </c>
      <c r="J55" s="59">
        <v>21</v>
      </c>
      <c r="K55" s="119">
        <v>15.511</v>
      </c>
      <c r="L55" s="60">
        <v>-984.8</v>
      </c>
      <c r="M55" s="60">
        <v>380.5</v>
      </c>
      <c r="N55" s="61">
        <v>280.815</v>
      </c>
      <c r="O55" s="62">
        <f t="shared" si="4"/>
        <v>921.297852</v>
      </c>
      <c r="P55" s="66">
        <f t="shared" si="6"/>
        <v>-1448.483</v>
      </c>
      <c r="Q55" s="64">
        <f t="shared" si="5"/>
        <v>-380.5</v>
      </c>
      <c r="S55" s="27"/>
    </row>
    <row r="56" spans="1:19" s="26" customFormat="1" ht="15.75" customHeight="1">
      <c r="A56" s="55">
        <v>81</v>
      </c>
      <c r="B56" s="56" t="s">
        <v>212</v>
      </c>
      <c r="C56" s="57" t="s">
        <v>77</v>
      </c>
      <c r="D56" s="58" t="s">
        <v>8</v>
      </c>
      <c r="E56" s="59">
        <v>47</v>
      </c>
      <c r="F56" s="59">
        <v>47</v>
      </c>
      <c r="G56" s="119">
        <v>23.518</v>
      </c>
      <c r="H56" s="58" t="s">
        <v>9</v>
      </c>
      <c r="I56" s="59">
        <v>6</v>
      </c>
      <c r="J56" s="59">
        <v>21</v>
      </c>
      <c r="K56" s="119">
        <v>15.08</v>
      </c>
      <c r="L56" s="60">
        <v>-1003.2</v>
      </c>
      <c r="M56" s="60">
        <v>400.7</v>
      </c>
      <c r="N56" s="61">
        <v>280.815</v>
      </c>
      <c r="O56" s="62">
        <f t="shared" si="4"/>
        <v>921.297852</v>
      </c>
      <c r="P56" s="66">
        <f t="shared" si="6"/>
        <v>-1430.0829999999999</v>
      </c>
      <c r="Q56" s="64">
        <f t="shared" si="5"/>
        <v>-400.7</v>
      </c>
      <c r="S56" s="27"/>
    </row>
    <row r="57" spans="1:19" s="26" customFormat="1" ht="15.75" customHeight="1">
      <c r="A57" s="55">
        <v>79</v>
      </c>
      <c r="B57" s="56" t="s">
        <v>212</v>
      </c>
      <c r="C57" s="57" t="s">
        <v>78</v>
      </c>
      <c r="D57" s="58" t="s">
        <v>8</v>
      </c>
      <c r="E57" s="59">
        <v>47</v>
      </c>
      <c r="F57" s="59">
        <v>47</v>
      </c>
      <c r="G57" s="119">
        <v>23.696</v>
      </c>
      <c r="H57" s="58" t="s">
        <v>9</v>
      </c>
      <c r="I57" s="59">
        <v>6</v>
      </c>
      <c r="J57" s="59">
        <v>21</v>
      </c>
      <c r="K57" s="119">
        <v>15.822</v>
      </c>
      <c r="L57" s="60">
        <v>-991.1</v>
      </c>
      <c r="M57" s="60">
        <v>411.8</v>
      </c>
      <c r="N57" s="61">
        <v>280.815</v>
      </c>
      <c r="O57" s="62">
        <f t="shared" si="4"/>
        <v>921.297852</v>
      </c>
      <c r="P57" s="66">
        <f t="shared" si="6"/>
        <v>-1442.183</v>
      </c>
      <c r="Q57" s="64">
        <f t="shared" si="5"/>
        <v>-411.8</v>
      </c>
      <c r="S57" s="27"/>
    </row>
    <row r="58" spans="1:19" s="26" customFormat="1" ht="15.75" customHeight="1">
      <c r="A58" s="65">
        <v>75</v>
      </c>
      <c r="B58" s="56" t="s">
        <v>212</v>
      </c>
      <c r="C58" s="57" t="s">
        <v>79</v>
      </c>
      <c r="D58" s="58" t="s">
        <v>8</v>
      </c>
      <c r="E58" s="59">
        <v>47</v>
      </c>
      <c r="F58" s="59">
        <v>47</v>
      </c>
      <c r="G58" s="119">
        <v>22.864</v>
      </c>
      <c r="H58" s="58" t="s">
        <v>9</v>
      </c>
      <c r="I58" s="59">
        <v>6</v>
      </c>
      <c r="J58" s="59">
        <v>21</v>
      </c>
      <c r="K58" s="119">
        <v>16.259</v>
      </c>
      <c r="L58" s="60">
        <v>-972.7</v>
      </c>
      <c r="M58" s="60">
        <v>391.81632200592855</v>
      </c>
      <c r="N58" s="61">
        <v>280.815</v>
      </c>
      <c r="O58" s="62">
        <f t="shared" si="4"/>
        <v>921.297852</v>
      </c>
      <c r="P58" s="66">
        <f t="shared" si="6"/>
        <v>-1460.5829999999999</v>
      </c>
      <c r="Q58" s="64">
        <f t="shared" si="5"/>
        <v>-391.81632200592855</v>
      </c>
      <c r="S58" s="27"/>
    </row>
    <row r="59" spans="1:19" s="26" customFormat="1" ht="15.75" customHeight="1">
      <c r="A59" s="55">
        <v>100</v>
      </c>
      <c r="B59" s="56" t="s">
        <v>213</v>
      </c>
      <c r="C59" s="57" t="s">
        <v>80</v>
      </c>
      <c r="D59" s="58" t="s">
        <v>8</v>
      </c>
      <c r="E59" s="59">
        <v>47</v>
      </c>
      <c r="F59" s="59">
        <v>47</v>
      </c>
      <c r="G59" s="119">
        <v>26.413</v>
      </c>
      <c r="H59" s="58" t="s">
        <v>9</v>
      </c>
      <c r="I59" s="59">
        <v>6</v>
      </c>
      <c r="J59" s="59">
        <v>20</v>
      </c>
      <c r="K59" s="119">
        <v>59.553</v>
      </c>
      <c r="L59" s="60">
        <v>-1335.5</v>
      </c>
      <c r="M59" s="60">
        <v>356.3</v>
      </c>
      <c r="N59" s="61">
        <v>279.285</v>
      </c>
      <c r="O59" s="62">
        <f t="shared" si="4"/>
        <v>916.2782280000001</v>
      </c>
      <c r="P59" s="66">
        <f t="shared" si="6"/>
        <v>-1097.783</v>
      </c>
      <c r="Q59" s="64">
        <f t="shared" si="5"/>
        <v>-356.3</v>
      </c>
      <c r="S59" s="27"/>
    </row>
    <row r="60" spans="1:19" s="26" customFormat="1" ht="15.75" customHeight="1">
      <c r="A60" s="55">
        <v>101</v>
      </c>
      <c r="B60" s="56" t="s">
        <v>213</v>
      </c>
      <c r="C60" s="57" t="s">
        <v>81</v>
      </c>
      <c r="D60" s="58" t="s">
        <v>8</v>
      </c>
      <c r="E60" s="59">
        <v>47</v>
      </c>
      <c r="F60" s="59">
        <v>47</v>
      </c>
      <c r="G60" s="119">
        <v>25.608</v>
      </c>
      <c r="H60" s="58" t="s">
        <v>9</v>
      </c>
      <c r="I60" s="59">
        <v>6</v>
      </c>
      <c r="J60" s="59">
        <v>20</v>
      </c>
      <c r="K60" s="119">
        <v>59.046</v>
      </c>
      <c r="L60" s="60">
        <v>-1335.5</v>
      </c>
      <c r="M60" s="60">
        <v>329.32128921728565</v>
      </c>
      <c r="N60" s="61">
        <v>279.285</v>
      </c>
      <c r="O60" s="62">
        <f t="shared" si="4"/>
        <v>916.2782280000001</v>
      </c>
      <c r="P60" s="66">
        <f t="shared" si="6"/>
        <v>-1097.783</v>
      </c>
      <c r="Q60" s="64">
        <f t="shared" si="5"/>
        <v>-329.32128921728565</v>
      </c>
      <c r="S60" s="27"/>
    </row>
    <row r="61" spans="1:19" s="26" customFormat="1" ht="15.75" customHeight="1">
      <c r="A61" s="65">
        <v>103</v>
      </c>
      <c r="B61" s="56" t="s">
        <v>213</v>
      </c>
      <c r="C61" s="57" t="s">
        <v>82</v>
      </c>
      <c r="D61" s="58" t="s">
        <v>8</v>
      </c>
      <c r="E61" s="59">
        <v>47</v>
      </c>
      <c r="F61" s="59">
        <v>47</v>
      </c>
      <c r="G61" s="119">
        <v>25.813</v>
      </c>
      <c r="H61" s="58" t="s">
        <v>9</v>
      </c>
      <c r="I61" s="59">
        <v>6</v>
      </c>
      <c r="J61" s="59">
        <v>20</v>
      </c>
      <c r="K61" s="119">
        <v>58.323</v>
      </c>
      <c r="L61" s="60">
        <v>-1351.8</v>
      </c>
      <c r="M61" s="60">
        <v>329.2</v>
      </c>
      <c r="N61" s="61">
        <v>279.285</v>
      </c>
      <c r="O61" s="62">
        <f t="shared" si="4"/>
        <v>916.2782280000001</v>
      </c>
      <c r="P61" s="66">
        <f t="shared" si="6"/>
        <v>-1081.483</v>
      </c>
      <c r="Q61" s="64">
        <f t="shared" si="5"/>
        <v>-329.2</v>
      </c>
      <c r="S61" s="27"/>
    </row>
    <row r="62" spans="1:19" s="26" customFormat="1" ht="15.75" customHeight="1">
      <c r="A62" s="55">
        <v>104</v>
      </c>
      <c r="B62" s="56" t="s">
        <v>213</v>
      </c>
      <c r="C62" s="57" t="s">
        <v>83</v>
      </c>
      <c r="D62" s="58" t="s">
        <v>8</v>
      </c>
      <c r="E62" s="59">
        <v>47</v>
      </c>
      <c r="F62" s="59">
        <v>47</v>
      </c>
      <c r="G62" s="119">
        <v>26.621</v>
      </c>
      <c r="H62" s="58" t="s">
        <v>9</v>
      </c>
      <c r="I62" s="59">
        <v>6</v>
      </c>
      <c r="J62" s="59">
        <v>20</v>
      </c>
      <c r="K62" s="119">
        <v>58.828</v>
      </c>
      <c r="L62" s="60">
        <v>-1351.9</v>
      </c>
      <c r="M62" s="60">
        <v>356.3328412111757</v>
      </c>
      <c r="N62" s="61">
        <v>279.285</v>
      </c>
      <c r="O62" s="62">
        <f t="shared" si="4"/>
        <v>916.2782280000001</v>
      </c>
      <c r="P62" s="66">
        <f t="shared" si="6"/>
        <v>-1081.3829999999998</v>
      </c>
      <c r="Q62" s="64">
        <f t="shared" si="5"/>
        <v>-356.3328412111757</v>
      </c>
      <c r="S62" s="27"/>
    </row>
    <row r="63" spans="1:19" s="26" customFormat="1" ht="15.75" customHeight="1">
      <c r="A63" s="55">
        <v>110</v>
      </c>
      <c r="B63" s="56" t="s">
        <v>214</v>
      </c>
      <c r="C63" s="57" t="s">
        <v>84</v>
      </c>
      <c r="D63" s="58" t="s">
        <v>8</v>
      </c>
      <c r="E63" s="59">
        <v>47</v>
      </c>
      <c r="F63" s="59">
        <v>47</v>
      </c>
      <c r="G63" s="119">
        <v>28.066</v>
      </c>
      <c r="H63" s="58" t="s">
        <v>9</v>
      </c>
      <c r="I63" s="59">
        <v>6</v>
      </c>
      <c r="J63" s="59">
        <v>20</v>
      </c>
      <c r="K63" s="119">
        <v>55.844</v>
      </c>
      <c r="L63" s="60">
        <v>-1426.6</v>
      </c>
      <c r="M63" s="60">
        <v>373.04164540802367</v>
      </c>
      <c r="N63" s="61">
        <v>279.029</v>
      </c>
      <c r="O63" s="62">
        <f t="shared" si="4"/>
        <v>915.4383432000001</v>
      </c>
      <c r="P63" s="66">
        <f t="shared" si="6"/>
        <v>-1006.683</v>
      </c>
      <c r="Q63" s="64">
        <f t="shared" si="5"/>
        <v>-373.04164540802367</v>
      </c>
      <c r="S63" s="27"/>
    </row>
    <row r="64" spans="1:19" s="26" customFormat="1" ht="15.75" customHeight="1">
      <c r="A64" s="65">
        <v>112</v>
      </c>
      <c r="B64" s="56" t="s">
        <v>214</v>
      </c>
      <c r="C64" s="57" t="s">
        <v>85</v>
      </c>
      <c r="D64" s="58" t="s">
        <v>8</v>
      </c>
      <c r="E64" s="59">
        <v>47</v>
      </c>
      <c r="F64" s="59">
        <v>47</v>
      </c>
      <c r="G64" s="119">
        <v>27.813</v>
      </c>
      <c r="H64" s="58" t="s">
        <v>9</v>
      </c>
      <c r="I64" s="59">
        <v>6</v>
      </c>
      <c r="J64" s="59">
        <v>20</v>
      </c>
      <c r="K64" s="119">
        <v>54.59</v>
      </c>
      <c r="L64" s="60">
        <v>-1447.5</v>
      </c>
      <c r="M64" s="60">
        <v>355.63738666616433</v>
      </c>
      <c r="N64" s="61">
        <v>279.029</v>
      </c>
      <c r="O64" s="62">
        <f t="shared" si="4"/>
        <v>915.4383432000001</v>
      </c>
      <c r="P64" s="66">
        <f t="shared" si="6"/>
        <v>-985.7829999999999</v>
      </c>
      <c r="Q64" s="64">
        <f t="shared" si="5"/>
        <v>-355.63738666616433</v>
      </c>
      <c r="S64" s="27"/>
    </row>
    <row r="65" spans="1:19" s="26" customFormat="1" ht="15.75" customHeight="1">
      <c r="A65" s="55">
        <v>113</v>
      </c>
      <c r="B65" s="56" t="s">
        <v>214</v>
      </c>
      <c r="C65" s="57" t="s">
        <v>86</v>
      </c>
      <c r="D65" s="58" t="s">
        <v>8</v>
      </c>
      <c r="E65" s="59">
        <v>47</v>
      </c>
      <c r="F65" s="59">
        <v>47</v>
      </c>
      <c r="G65" s="119">
        <v>28.32</v>
      </c>
      <c r="H65" s="58" t="s">
        <v>9</v>
      </c>
      <c r="I65" s="59">
        <v>6</v>
      </c>
      <c r="J65" s="59">
        <v>20</v>
      </c>
      <c r="K65" s="119">
        <v>54.365</v>
      </c>
      <c r="L65" s="60">
        <v>-1457.9</v>
      </c>
      <c r="M65" s="60">
        <v>368.1</v>
      </c>
      <c r="N65" s="61">
        <v>279.029</v>
      </c>
      <c r="O65" s="62">
        <f t="shared" si="4"/>
        <v>915.4383432000001</v>
      </c>
      <c r="P65" s="66">
        <f t="shared" si="6"/>
        <v>-975.3829999999998</v>
      </c>
      <c r="Q65" s="64">
        <f t="shared" si="5"/>
        <v>-368.1</v>
      </c>
      <c r="S65" s="27"/>
    </row>
    <row r="66" spans="1:19" s="26" customFormat="1" ht="15.75" customHeight="1">
      <c r="A66" s="55">
        <v>111</v>
      </c>
      <c r="B66" s="56" t="s">
        <v>214</v>
      </c>
      <c r="C66" s="57" t="s">
        <v>87</v>
      </c>
      <c r="D66" s="58" t="s">
        <v>8</v>
      </c>
      <c r="E66" s="59">
        <v>47</v>
      </c>
      <c r="F66" s="59">
        <v>47</v>
      </c>
      <c r="G66" s="119">
        <v>28.577</v>
      </c>
      <c r="H66" s="58" t="s">
        <v>9</v>
      </c>
      <c r="I66" s="59">
        <v>6</v>
      </c>
      <c r="J66" s="59">
        <v>20</v>
      </c>
      <c r="K66" s="119">
        <v>55.611</v>
      </c>
      <c r="L66" s="60">
        <v>-1437.2</v>
      </c>
      <c r="M66" s="60">
        <v>385.6</v>
      </c>
      <c r="N66" s="61">
        <v>279.029</v>
      </c>
      <c r="O66" s="62">
        <f t="shared" si="4"/>
        <v>915.4383432000001</v>
      </c>
      <c r="P66" s="66">
        <f t="shared" si="6"/>
        <v>-996.0829999999999</v>
      </c>
      <c r="Q66" s="64">
        <f t="shared" si="5"/>
        <v>-385.6</v>
      </c>
      <c r="S66" s="27"/>
    </row>
    <row r="67" spans="1:19" s="26" customFormat="1" ht="15.75" customHeight="1">
      <c r="A67" s="65">
        <v>106</v>
      </c>
      <c r="B67" s="56" t="s">
        <v>215</v>
      </c>
      <c r="C67" s="57" t="s">
        <v>88</v>
      </c>
      <c r="D67" s="58" t="s">
        <v>8</v>
      </c>
      <c r="E67" s="59">
        <v>47</v>
      </c>
      <c r="F67" s="59">
        <v>47</v>
      </c>
      <c r="G67" s="119">
        <v>31.275</v>
      </c>
      <c r="H67" s="58" t="s">
        <v>9</v>
      </c>
      <c r="I67" s="59">
        <v>6</v>
      </c>
      <c r="J67" s="59">
        <v>21</v>
      </c>
      <c r="K67" s="119">
        <v>1.495</v>
      </c>
      <c r="L67" s="60">
        <v>-1357.2</v>
      </c>
      <c r="M67" s="60">
        <v>510.3438213503076</v>
      </c>
      <c r="N67" s="61">
        <v>280.376</v>
      </c>
      <c r="O67" s="62">
        <f t="shared" si="4"/>
        <v>919.8575807999999</v>
      </c>
      <c r="P67" s="66">
        <f t="shared" si="6"/>
        <v>-1076.0829999999999</v>
      </c>
      <c r="Q67" s="64">
        <f t="shared" si="5"/>
        <v>-510.3438213503076</v>
      </c>
      <c r="S67" s="27"/>
    </row>
    <row r="68" spans="1:19" s="26" customFormat="1" ht="15.75" customHeight="1">
      <c r="A68" s="55">
        <v>109</v>
      </c>
      <c r="B68" s="56" t="s">
        <v>215</v>
      </c>
      <c r="C68" s="57" t="s">
        <v>89</v>
      </c>
      <c r="D68" s="58" t="s">
        <v>8</v>
      </c>
      <c r="E68" s="59">
        <v>47</v>
      </c>
      <c r="F68" s="59">
        <v>47</v>
      </c>
      <c r="G68" s="119">
        <v>31.768</v>
      </c>
      <c r="H68" s="58" t="s">
        <v>9</v>
      </c>
      <c r="I68" s="59">
        <v>6</v>
      </c>
      <c r="J68" s="59">
        <v>21</v>
      </c>
      <c r="K68" s="119">
        <v>0.38</v>
      </c>
      <c r="L68" s="60">
        <v>-1384.5</v>
      </c>
      <c r="M68" s="60">
        <v>515.2</v>
      </c>
      <c r="N68" s="61">
        <v>280.376</v>
      </c>
      <c r="O68" s="62">
        <f t="shared" si="4"/>
        <v>919.8575807999999</v>
      </c>
      <c r="P68" s="66">
        <f t="shared" si="6"/>
        <v>-1048.783</v>
      </c>
      <c r="Q68" s="64">
        <f t="shared" si="5"/>
        <v>-515.2</v>
      </c>
      <c r="S68" s="27"/>
    </row>
    <row r="69" spans="1:19" s="26" customFormat="1" ht="15.75" customHeight="1">
      <c r="A69" s="55">
        <v>107</v>
      </c>
      <c r="B69" s="56" t="s">
        <v>215</v>
      </c>
      <c r="C69" s="57" t="s">
        <v>90</v>
      </c>
      <c r="D69" s="58" t="s">
        <v>8</v>
      </c>
      <c r="E69" s="59">
        <v>47</v>
      </c>
      <c r="F69" s="59">
        <v>47</v>
      </c>
      <c r="G69" s="119">
        <v>32.21</v>
      </c>
      <c r="H69" s="58" t="s">
        <v>9</v>
      </c>
      <c r="I69" s="59">
        <v>6</v>
      </c>
      <c r="J69" s="59">
        <v>21</v>
      </c>
      <c r="K69" s="119">
        <v>0.812</v>
      </c>
      <c r="L69" s="60">
        <v>-1381.6</v>
      </c>
      <c r="M69" s="60">
        <v>531.32398088604</v>
      </c>
      <c r="N69" s="61">
        <v>280.376</v>
      </c>
      <c r="O69" s="62">
        <f t="shared" si="4"/>
        <v>919.8575807999999</v>
      </c>
      <c r="P69" s="66">
        <f t="shared" si="6"/>
        <v>-1051.683</v>
      </c>
      <c r="Q69" s="64">
        <f t="shared" si="5"/>
        <v>-531.32398088604</v>
      </c>
      <c r="S69" s="27"/>
    </row>
    <row r="70" spans="1:19" s="26" customFormat="1" ht="15.75" customHeight="1">
      <c r="A70" s="65">
        <v>105</v>
      </c>
      <c r="B70" s="56" t="s">
        <v>215</v>
      </c>
      <c r="C70" s="57" t="s">
        <v>91</v>
      </c>
      <c r="D70" s="58" t="s">
        <v>8</v>
      </c>
      <c r="E70" s="59">
        <v>47</v>
      </c>
      <c r="F70" s="59">
        <v>47</v>
      </c>
      <c r="G70" s="119">
        <v>31.72</v>
      </c>
      <c r="H70" s="58" t="s">
        <v>9</v>
      </c>
      <c r="I70" s="59">
        <v>6</v>
      </c>
      <c r="J70" s="59">
        <v>21</v>
      </c>
      <c r="K70" s="119">
        <v>1.934</v>
      </c>
      <c r="L70" s="60">
        <v>-1354.2</v>
      </c>
      <c r="M70" s="60">
        <v>526.5</v>
      </c>
      <c r="N70" s="61">
        <v>280.376</v>
      </c>
      <c r="O70" s="62">
        <f t="shared" si="4"/>
        <v>919.8575807999999</v>
      </c>
      <c r="P70" s="66">
        <f t="shared" si="6"/>
        <v>-1079.0829999999999</v>
      </c>
      <c r="Q70" s="64">
        <f t="shared" si="5"/>
        <v>-526.5</v>
      </c>
      <c r="S70" s="27"/>
    </row>
    <row r="71" spans="1:19" s="26" customFormat="1" ht="15.75" customHeight="1">
      <c r="A71" s="55">
        <v>99</v>
      </c>
      <c r="B71" s="56" t="s">
        <v>216</v>
      </c>
      <c r="C71" s="57" t="s">
        <v>92</v>
      </c>
      <c r="D71" s="58" t="s">
        <v>8</v>
      </c>
      <c r="E71" s="59">
        <v>47</v>
      </c>
      <c r="F71" s="59">
        <v>47</v>
      </c>
      <c r="G71" s="119">
        <v>30.147</v>
      </c>
      <c r="H71" s="58" t="s">
        <v>9</v>
      </c>
      <c r="I71" s="59">
        <v>6</v>
      </c>
      <c r="J71" s="59">
        <v>21</v>
      </c>
      <c r="K71" s="119">
        <v>6.832</v>
      </c>
      <c r="L71" s="60">
        <v>-1241.4</v>
      </c>
      <c r="M71" s="60">
        <v>521.8273623186034</v>
      </c>
      <c r="N71" s="61">
        <v>280.524</v>
      </c>
      <c r="O71" s="62">
        <f aca="true" t="shared" si="7" ref="O71:O102">$N71*3.2808</f>
        <v>920.3431392</v>
      </c>
      <c r="P71" s="66">
        <f t="shared" si="6"/>
        <v>-1191.8829999999998</v>
      </c>
      <c r="Q71" s="64">
        <f aca="true" t="shared" si="8" ref="Q71:Q102">IF(M71&lt;&gt;"",-M71,"")</f>
        <v>-521.8273623186034</v>
      </c>
      <c r="S71" s="27"/>
    </row>
    <row r="72" spans="1:19" s="26" customFormat="1" ht="15.75" customHeight="1">
      <c r="A72" s="55">
        <v>97</v>
      </c>
      <c r="B72" s="56" t="s">
        <v>216</v>
      </c>
      <c r="C72" s="57" t="s">
        <v>93</v>
      </c>
      <c r="D72" s="58" t="s">
        <v>8</v>
      </c>
      <c r="E72" s="59">
        <v>47</v>
      </c>
      <c r="F72" s="59">
        <v>47</v>
      </c>
      <c r="G72" s="119">
        <v>30.482</v>
      </c>
      <c r="H72" s="58" t="s">
        <v>9</v>
      </c>
      <c r="I72" s="59">
        <v>6</v>
      </c>
      <c r="J72" s="59">
        <v>21</v>
      </c>
      <c r="K72" s="119">
        <v>8.07</v>
      </c>
      <c r="L72" s="60">
        <v>-1221.7</v>
      </c>
      <c r="M72" s="60">
        <v>541.4454246921093</v>
      </c>
      <c r="N72" s="61">
        <v>280.524</v>
      </c>
      <c r="O72" s="62">
        <f t="shared" si="7"/>
        <v>920.3431392</v>
      </c>
      <c r="P72" s="66">
        <f t="shared" si="6"/>
        <v>-1211.5829999999999</v>
      </c>
      <c r="Q72" s="64">
        <f t="shared" si="8"/>
        <v>-541.4454246921093</v>
      </c>
      <c r="S72" s="27"/>
    </row>
    <row r="73" spans="1:19" s="26" customFormat="1" ht="15.75" customHeight="1">
      <c r="A73" s="65">
        <v>92</v>
      </c>
      <c r="B73" s="56" t="s">
        <v>216</v>
      </c>
      <c r="C73" s="57" t="s">
        <v>94</v>
      </c>
      <c r="D73" s="58" t="s">
        <v>8</v>
      </c>
      <c r="E73" s="59">
        <v>47</v>
      </c>
      <c r="F73" s="59">
        <v>47</v>
      </c>
      <c r="G73" s="119">
        <v>29.992</v>
      </c>
      <c r="H73" s="58" t="s">
        <v>9</v>
      </c>
      <c r="I73" s="59">
        <v>6</v>
      </c>
      <c r="J73" s="59">
        <v>21</v>
      </c>
      <c r="K73" s="119">
        <v>8.363</v>
      </c>
      <c r="L73" s="60">
        <v>-1210.2</v>
      </c>
      <c r="M73" s="60">
        <v>529.8</v>
      </c>
      <c r="N73" s="61">
        <v>280.524</v>
      </c>
      <c r="O73" s="62">
        <f t="shared" si="7"/>
        <v>920.3431392</v>
      </c>
      <c r="P73" s="66">
        <f t="shared" si="6"/>
        <v>-1223.0829999999999</v>
      </c>
      <c r="Q73" s="64">
        <f t="shared" si="8"/>
        <v>-529.8</v>
      </c>
      <c r="S73" s="27"/>
    </row>
    <row r="74" spans="1:19" s="26" customFormat="1" ht="15.75" customHeight="1">
      <c r="A74" s="55">
        <v>98</v>
      </c>
      <c r="B74" s="56" t="s">
        <v>216</v>
      </c>
      <c r="C74" s="57" t="s">
        <v>95</v>
      </c>
      <c r="D74" s="58" t="s">
        <v>8</v>
      </c>
      <c r="E74" s="59">
        <v>47</v>
      </c>
      <c r="F74" s="59">
        <v>47</v>
      </c>
      <c r="G74" s="119">
        <v>29.656</v>
      </c>
      <c r="H74" s="58" t="s">
        <v>9</v>
      </c>
      <c r="I74" s="59">
        <v>6</v>
      </c>
      <c r="J74" s="59">
        <v>21</v>
      </c>
      <c r="K74" s="119">
        <v>7.123</v>
      </c>
      <c r="L74" s="60">
        <v>-1229.8</v>
      </c>
      <c r="M74" s="60">
        <v>510.2417114747361</v>
      </c>
      <c r="N74" s="61">
        <v>280.524</v>
      </c>
      <c r="O74" s="62">
        <f t="shared" si="7"/>
        <v>920.3431392</v>
      </c>
      <c r="P74" s="66">
        <f t="shared" si="6"/>
        <v>-1203.483</v>
      </c>
      <c r="Q74" s="64">
        <f t="shared" si="8"/>
        <v>-510.2417114747361</v>
      </c>
      <c r="S74" s="27"/>
    </row>
    <row r="75" spans="1:19" s="26" customFormat="1" ht="15.75" customHeight="1">
      <c r="A75" s="55">
        <v>55</v>
      </c>
      <c r="B75" s="56" t="s">
        <v>217</v>
      </c>
      <c r="C75" s="57" t="s">
        <v>96</v>
      </c>
      <c r="D75" s="58" t="s">
        <v>8</v>
      </c>
      <c r="E75" s="59">
        <v>47</v>
      </c>
      <c r="F75" s="59">
        <v>47</v>
      </c>
      <c r="G75" s="119">
        <v>23.205</v>
      </c>
      <c r="H75" s="58" t="s">
        <v>9</v>
      </c>
      <c r="I75" s="59">
        <v>6</v>
      </c>
      <c r="J75" s="59">
        <v>21</v>
      </c>
      <c r="K75" s="119">
        <v>30.986</v>
      </c>
      <c r="L75" s="60">
        <v>-694.8</v>
      </c>
      <c r="M75" s="60">
        <v>521.6</v>
      </c>
      <c r="N75" s="61">
        <v>281.456</v>
      </c>
      <c r="O75" s="62">
        <f t="shared" si="7"/>
        <v>923.4008448000001</v>
      </c>
      <c r="P75" s="66">
        <f t="shared" si="6"/>
        <v>-1738.483</v>
      </c>
      <c r="Q75" s="64">
        <f t="shared" si="8"/>
        <v>-521.6</v>
      </c>
      <c r="S75" s="27"/>
    </row>
    <row r="76" spans="1:19" s="26" customFormat="1" ht="15.75" customHeight="1">
      <c r="A76" s="65">
        <v>53</v>
      </c>
      <c r="B76" s="56" t="s">
        <v>217</v>
      </c>
      <c r="C76" s="57" t="s">
        <v>97</v>
      </c>
      <c r="D76" s="58" t="s">
        <v>8</v>
      </c>
      <c r="E76" s="59">
        <v>47</v>
      </c>
      <c r="F76" s="59">
        <v>47</v>
      </c>
      <c r="G76" s="119">
        <v>23.522</v>
      </c>
      <c r="H76" s="58" t="s">
        <v>9</v>
      </c>
      <c r="I76" s="59">
        <v>6</v>
      </c>
      <c r="J76" s="59">
        <v>21</v>
      </c>
      <c r="K76" s="119">
        <v>32.234</v>
      </c>
      <c r="L76" s="60">
        <v>-674.8</v>
      </c>
      <c r="M76" s="60">
        <v>540.8</v>
      </c>
      <c r="N76" s="61">
        <v>281.456</v>
      </c>
      <c r="O76" s="62">
        <f t="shared" si="7"/>
        <v>923.4008448000001</v>
      </c>
      <c r="P76" s="66">
        <f t="shared" si="6"/>
        <v>-1758.483</v>
      </c>
      <c r="Q76" s="64">
        <f t="shared" si="8"/>
        <v>-540.8</v>
      </c>
      <c r="S76" s="27"/>
    </row>
    <row r="77" spans="1:19" s="26" customFormat="1" ht="15.75" customHeight="1">
      <c r="A77" s="55">
        <v>52</v>
      </c>
      <c r="B77" s="56" t="s">
        <v>217</v>
      </c>
      <c r="C77" s="57" t="s">
        <v>98</v>
      </c>
      <c r="D77" s="58" t="s">
        <v>8</v>
      </c>
      <c r="E77" s="59">
        <v>47</v>
      </c>
      <c r="F77" s="59">
        <v>47</v>
      </c>
      <c r="G77" s="119">
        <v>23.03</v>
      </c>
      <c r="H77" s="58" t="s">
        <v>9</v>
      </c>
      <c r="I77" s="59">
        <v>6</v>
      </c>
      <c r="J77" s="59">
        <v>21</v>
      </c>
      <c r="K77" s="119">
        <v>32.517</v>
      </c>
      <c r="L77" s="60">
        <v>-663.4</v>
      </c>
      <c r="M77" s="60">
        <v>529.1</v>
      </c>
      <c r="N77" s="61">
        <v>281.456</v>
      </c>
      <c r="O77" s="62">
        <f t="shared" si="7"/>
        <v>923.4008448000001</v>
      </c>
      <c r="P77" s="66">
        <f t="shared" si="6"/>
        <v>-1769.8829999999998</v>
      </c>
      <c r="Q77" s="64">
        <f t="shared" si="8"/>
        <v>-529.1</v>
      </c>
      <c r="S77" s="27"/>
    </row>
    <row r="78" spans="1:19" s="26" customFormat="1" ht="15.75" customHeight="1">
      <c r="A78" s="55">
        <v>54</v>
      </c>
      <c r="B78" s="56" t="s">
        <v>217</v>
      </c>
      <c r="C78" s="57" t="s">
        <v>99</v>
      </c>
      <c r="D78" s="58" t="s">
        <v>8</v>
      </c>
      <c r="E78" s="59">
        <v>47</v>
      </c>
      <c r="F78" s="59">
        <v>47</v>
      </c>
      <c r="G78" s="119">
        <v>22.706</v>
      </c>
      <c r="H78" s="58" t="s">
        <v>9</v>
      </c>
      <c r="I78" s="59">
        <v>6</v>
      </c>
      <c r="J78" s="59">
        <v>21</v>
      </c>
      <c r="K78" s="119">
        <v>31.272</v>
      </c>
      <c r="L78" s="60">
        <v>-683.3</v>
      </c>
      <c r="M78" s="60">
        <v>509.8</v>
      </c>
      <c r="N78" s="61">
        <v>281.456</v>
      </c>
      <c r="O78" s="62">
        <f t="shared" si="7"/>
        <v>923.4008448000001</v>
      </c>
      <c r="P78" s="66">
        <f t="shared" si="6"/>
        <v>-1749.983</v>
      </c>
      <c r="Q78" s="64">
        <f t="shared" si="8"/>
        <v>-509.8</v>
      </c>
      <c r="S78" s="27"/>
    </row>
    <row r="79" spans="1:19" s="26" customFormat="1" ht="15.75" customHeight="1">
      <c r="A79" s="65">
        <v>43</v>
      </c>
      <c r="B79" s="56" t="s">
        <v>218</v>
      </c>
      <c r="C79" s="57" t="s">
        <v>100</v>
      </c>
      <c r="D79" s="58" t="s">
        <v>8</v>
      </c>
      <c r="E79" s="59">
        <v>47</v>
      </c>
      <c r="F79" s="59">
        <v>47</v>
      </c>
      <c r="G79" s="119">
        <v>23.306</v>
      </c>
      <c r="H79" s="58" t="s">
        <v>9</v>
      </c>
      <c r="I79" s="59">
        <v>6</v>
      </c>
      <c r="J79" s="59">
        <v>21</v>
      </c>
      <c r="K79" s="119">
        <v>38.001</v>
      </c>
      <c r="L79" s="60">
        <v>-561.7</v>
      </c>
      <c r="M79" s="60">
        <v>581.7</v>
      </c>
      <c r="N79" s="61">
        <v>282.314</v>
      </c>
      <c r="O79" s="62">
        <f t="shared" si="7"/>
        <v>926.2157712000001</v>
      </c>
      <c r="P79" s="66">
        <f aca="true" t="shared" si="9" ref="P79:P110">IF(L79&lt;&gt;"",-L79-$C$2,"")</f>
        <v>-1871.5829999999999</v>
      </c>
      <c r="Q79" s="64">
        <f t="shared" si="8"/>
        <v>-581.7</v>
      </c>
      <c r="S79" s="27"/>
    </row>
    <row r="80" spans="1:19" s="26" customFormat="1" ht="15.75" customHeight="1">
      <c r="A80" s="55">
        <v>44</v>
      </c>
      <c r="B80" s="56" t="s">
        <v>218</v>
      </c>
      <c r="C80" s="57" t="s">
        <v>101</v>
      </c>
      <c r="D80" s="58" t="s">
        <v>8</v>
      </c>
      <c r="E80" s="59">
        <v>47</v>
      </c>
      <c r="F80" s="59">
        <v>47</v>
      </c>
      <c r="G80" s="119">
        <v>22.009</v>
      </c>
      <c r="H80" s="58" t="s">
        <v>9</v>
      </c>
      <c r="I80" s="59">
        <v>6</v>
      </c>
      <c r="J80" s="59">
        <v>21</v>
      </c>
      <c r="K80" s="119">
        <v>37.182</v>
      </c>
      <c r="L80" s="60">
        <v>-561.7</v>
      </c>
      <c r="M80" s="60">
        <v>538.2</v>
      </c>
      <c r="N80" s="61">
        <v>282.314</v>
      </c>
      <c r="O80" s="62">
        <f t="shared" si="7"/>
        <v>926.2157712000001</v>
      </c>
      <c r="P80" s="66">
        <f t="shared" si="9"/>
        <v>-1871.5829999999999</v>
      </c>
      <c r="Q80" s="64">
        <f t="shared" si="8"/>
        <v>-538.2</v>
      </c>
      <c r="S80" s="27"/>
    </row>
    <row r="81" spans="1:19" s="26" customFormat="1" ht="15.75" customHeight="1">
      <c r="A81" s="55">
        <v>48</v>
      </c>
      <c r="B81" s="56" t="s">
        <v>218</v>
      </c>
      <c r="C81" s="57" t="s">
        <v>102</v>
      </c>
      <c r="D81" s="58" t="s">
        <v>8</v>
      </c>
      <c r="E81" s="59">
        <v>47</v>
      </c>
      <c r="F81" s="59">
        <v>47</v>
      </c>
      <c r="G81" s="119">
        <v>23.025</v>
      </c>
      <c r="H81" s="58" t="s">
        <v>9</v>
      </c>
      <c r="I81" s="59">
        <v>6</v>
      </c>
      <c r="J81" s="59">
        <v>21</v>
      </c>
      <c r="K81" s="119">
        <v>33.926</v>
      </c>
      <c r="L81" s="60">
        <v>-636.4303755634836</v>
      </c>
      <c r="M81" s="60">
        <v>540.5</v>
      </c>
      <c r="N81" s="61">
        <v>282.314</v>
      </c>
      <c r="O81" s="62">
        <f t="shared" si="7"/>
        <v>926.2157712000001</v>
      </c>
      <c r="P81" s="66">
        <f t="shared" si="9"/>
        <v>-1796.8526244365162</v>
      </c>
      <c r="Q81" s="64">
        <f t="shared" si="8"/>
        <v>-540.5</v>
      </c>
      <c r="S81" s="27"/>
    </row>
    <row r="82" spans="1:19" s="26" customFormat="1" ht="15.75" customHeight="1">
      <c r="A82" s="65">
        <v>47</v>
      </c>
      <c r="B82" s="56" t="s">
        <v>218</v>
      </c>
      <c r="C82" s="57" t="s">
        <v>103</v>
      </c>
      <c r="D82" s="58" t="s">
        <v>8</v>
      </c>
      <c r="E82" s="59">
        <v>47</v>
      </c>
      <c r="F82" s="59">
        <v>47</v>
      </c>
      <c r="G82" s="119">
        <v>24.255</v>
      </c>
      <c r="H82" s="58" t="s">
        <v>9</v>
      </c>
      <c r="I82" s="59">
        <v>6</v>
      </c>
      <c r="J82" s="59">
        <v>21</v>
      </c>
      <c r="K82" s="119">
        <v>34.709</v>
      </c>
      <c r="L82" s="60">
        <v>-636.3259751007677</v>
      </c>
      <c r="M82" s="60">
        <v>581.8</v>
      </c>
      <c r="N82" s="61">
        <v>282.314</v>
      </c>
      <c r="O82" s="62">
        <f t="shared" si="7"/>
        <v>926.2157712000001</v>
      </c>
      <c r="P82" s="66">
        <f t="shared" si="9"/>
        <v>-1796.9570248992322</v>
      </c>
      <c r="Q82" s="64">
        <f t="shared" si="8"/>
        <v>-581.8</v>
      </c>
      <c r="S82" s="27"/>
    </row>
    <row r="83" spans="1:19" s="26" customFormat="1" ht="15.75" customHeight="1">
      <c r="A83" s="55">
        <v>57</v>
      </c>
      <c r="B83" s="56" t="s">
        <v>219</v>
      </c>
      <c r="C83" s="57" t="s">
        <v>104</v>
      </c>
      <c r="D83" s="58" t="s">
        <v>8</v>
      </c>
      <c r="E83" s="59">
        <v>47</v>
      </c>
      <c r="F83" s="59">
        <v>47</v>
      </c>
      <c r="G83" s="119">
        <v>26.238</v>
      </c>
      <c r="H83" s="58" t="s">
        <v>9</v>
      </c>
      <c r="I83" s="59">
        <v>6</v>
      </c>
      <c r="J83" s="59">
        <v>21</v>
      </c>
      <c r="K83" s="119">
        <v>31.057</v>
      </c>
      <c r="L83" s="60">
        <v>-730.2</v>
      </c>
      <c r="M83" s="60">
        <v>608.4</v>
      </c>
      <c r="N83" s="61">
        <v>282.209</v>
      </c>
      <c r="O83" s="62">
        <f t="shared" si="7"/>
        <v>925.8712872000001</v>
      </c>
      <c r="P83" s="66">
        <f t="shared" si="9"/>
        <v>-1703.0829999999999</v>
      </c>
      <c r="Q83" s="64">
        <f t="shared" si="8"/>
        <v>-608.4</v>
      </c>
      <c r="S83" s="27"/>
    </row>
    <row r="84" spans="1:19" s="26" customFormat="1" ht="15.75" customHeight="1">
      <c r="A84" s="55">
        <v>56</v>
      </c>
      <c r="B84" s="56" t="s">
        <v>219</v>
      </c>
      <c r="C84" s="57" t="s">
        <v>105</v>
      </c>
      <c r="D84" s="58" t="s">
        <v>8</v>
      </c>
      <c r="E84" s="59">
        <v>47</v>
      </c>
      <c r="F84" s="59">
        <v>47</v>
      </c>
      <c r="G84" s="119">
        <v>24.041</v>
      </c>
      <c r="H84" s="58" t="s">
        <v>9</v>
      </c>
      <c r="I84" s="59">
        <v>6</v>
      </c>
      <c r="J84" s="59">
        <v>21</v>
      </c>
      <c r="K84" s="119">
        <v>29.758</v>
      </c>
      <c r="L84" s="60">
        <v>-728.5</v>
      </c>
      <c r="M84" s="60">
        <v>535.4</v>
      </c>
      <c r="N84" s="61">
        <v>282.209</v>
      </c>
      <c r="O84" s="62">
        <f t="shared" si="7"/>
        <v>925.8712872000001</v>
      </c>
      <c r="P84" s="66">
        <f t="shared" si="9"/>
        <v>-1704.783</v>
      </c>
      <c r="Q84" s="64">
        <f t="shared" si="8"/>
        <v>-535.4</v>
      </c>
      <c r="S84" s="27"/>
    </row>
    <row r="85" spans="1:19" s="26" customFormat="1" ht="15.75" customHeight="1">
      <c r="A85" s="65">
        <v>63</v>
      </c>
      <c r="B85" s="56" t="s">
        <v>219</v>
      </c>
      <c r="C85" s="57" t="s">
        <v>106</v>
      </c>
      <c r="D85" s="58" t="s">
        <v>8</v>
      </c>
      <c r="E85" s="59">
        <v>47</v>
      </c>
      <c r="F85" s="59">
        <v>47</v>
      </c>
      <c r="G85" s="119">
        <v>25.224</v>
      </c>
      <c r="H85" s="58" t="s">
        <v>9</v>
      </c>
      <c r="I85" s="59">
        <v>6</v>
      </c>
      <c r="J85" s="59">
        <v>21</v>
      </c>
      <c r="K85" s="119">
        <v>26.263</v>
      </c>
      <c r="L85" s="60">
        <v>-809.7</v>
      </c>
      <c r="M85" s="60">
        <v>540.4</v>
      </c>
      <c r="N85" s="61">
        <v>282.209</v>
      </c>
      <c r="O85" s="62">
        <f t="shared" si="7"/>
        <v>925.8712872000001</v>
      </c>
      <c r="P85" s="66">
        <f t="shared" si="9"/>
        <v>-1623.5829999999999</v>
      </c>
      <c r="Q85" s="64">
        <f t="shared" si="8"/>
        <v>-540.4</v>
      </c>
      <c r="S85" s="27"/>
    </row>
    <row r="86" spans="1:19" s="26" customFormat="1" ht="15.75" customHeight="1">
      <c r="A86" s="55">
        <v>62</v>
      </c>
      <c r="B86" s="56" t="s">
        <v>219</v>
      </c>
      <c r="C86" s="57" t="s">
        <v>107</v>
      </c>
      <c r="D86" s="58" t="s">
        <v>8</v>
      </c>
      <c r="E86" s="59">
        <v>47</v>
      </c>
      <c r="F86" s="59">
        <v>47</v>
      </c>
      <c r="G86" s="119">
        <v>26.717</v>
      </c>
      <c r="H86" s="58" t="s">
        <v>9</v>
      </c>
      <c r="I86" s="59">
        <v>6</v>
      </c>
      <c r="J86" s="59">
        <v>21</v>
      </c>
      <c r="K86" s="119">
        <v>27.211</v>
      </c>
      <c r="L86" s="60">
        <v>-809.6</v>
      </c>
      <c r="M86" s="60">
        <v>590.6</v>
      </c>
      <c r="N86" s="61">
        <v>282.209</v>
      </c>
      <c r="O86" s="62">
        <f t="shared" si="7"/>
        <v>925.8712872000001</v>
      </c>
      <c r="P86" s="66">
        <f t="shared" si="9"/>
        <v>-1623.683</v>
      </c>
      <c r="Q86" s="64">
        <f t="shared" si="8"/>
        <v>-590.6</v>
      </c>
      <c r="S86" s="27"/>
    </row>
    <row r="87" spans="1:19" s="26" customFormat="1" ht="15.75" customHeight="1">
      <c r="A87" s="55">
        <v>69</v>
      </c>
      <c r="B87" s="56" t="s">
        <v>220</v>
      </c>
      <c r="C87" s="57" t="s">
        <v>108</v>
      </c>
      <c r="D87" s="58" t="s">
        <v>8</v>
      </c>
      <c r="E87" s="59">
        <v>47</v>
      </c>
      <c r="F87" s="59">
        <v>47</v>
      </c>
      <c r="G87" s="119">
        <v>28.074</v>
      </c>
      <c r="H87" s="58" t="s">
        <v>9</v>
      </c>
      <c r="I87" s="59">
        <v>6</v>
      </c>
      <c r="J87" s="59">
        <v>21</v>
      </c>
      <c r="K87" s="119">
        <v>23.492</v>
      </c>
      <c r="L87" s="60">
        <v>-897.3</v>
      </c>
      <c r="M87" s="60">
        <v>598.8</v>
      </c>
      <c r="N87" s="61">
        <v>282.202</v>
      </c>
      <c r="O87" s="62">
        <f t="shared" si="7"/>
        <v>925.8483216000001</v>
      </c>
      <c r="P87" s="66">
        <f t="shared" si="9"/>
        <v>-1535.983</v>
      </c>
      <c r="Q87" s="64">
        <f t="shared" si="8"/>
        <v>-598.8</v>
      </c>
      <c r="S87" s="27"/>
    </row>
    <row r="88" spans="1:19" s="26" customFormat="1" ht="15.75" customHeight="1">
      <c r="A88" s="65">
        <v>70</v>
      </c>
      <c r="B88" s="56" t="s">
        <v>220</v>
      </c>
      <c r="C88" s="57" t="s">
        <v>109</v>
      </c>
      <c r="D88" s="58" t="s">
        <v>8</v>
      </c>
      <c r="E88" s="59">
        <v>47</v>
      </c>
      <c r="F88" s="59">
        <v>47</v>
      </c>
      <c r="G88" s="119">
        <v>26.184</v>
      </c>
      <c r="H88" s="58" t="s">
        <v>9</v>
      </c>
      <c r="I88" s="59">
        <v>6</v>
      </c>
      <c r="J88" s="59">
        <v>21</v>
      </c>
      <c r="K88" s="119">
        <v>22.297</v>
      </c>
      <c r="L88" s="60">
        <v>-897.3</v>
      </c>
      <c r="M88" s="60">
        <v>535.41</v>
      </c>
      <c r="N88" s="61">
        <v>282.202</v>
      </c>
      <c r="O88" s="62">
        <f t="shared" si="7"/>
        <v>925.8483216000001</v>
      </c>
      <c r="P88" s="66">
        <f t="shared" si="9"/>
        <v>-1535.983</v>
      </c>
      <c r="Q88" s="64">
        <f t="shared" si="8"/>
        <v>-535.41</v>
      </c>
      <c r="S88" s="27"/>
    </row>
    <row r="89" spans="1:19" s="26" customFormat="1" ht="15.75" customHeight="1">
      <c r="A89" s="55">
        <v>78</v>
      </c>
      <c r="B89" s="56" t="s">
        <v>220</v>
      </c>
      <c r="C89" s="57" t="s">
        <v>110</v>
      </c>
      <c r="D89" s="58" t="s">
        <v>8</v>
      </c>
      <c r="E89" s="59">
        <v>47</v>
      </c>
      <c r="F89" s="59">
        <v>47</v>
      </c>
      <c r="G89" s="119">
        <v>27.307</v>
      </c>
      <c r="H89" s="58" t="s">
        <v>9</v>
      </c>
      <c r="I89" s="59">
        <v>6</v>
      </c>
      <c r="J89" s="59">
        <v>21</v>
      </c>
      <c r="K89" s="119">
        <v>18.388</v>
      </c>
      <c r="L89" s="60">
        <v>-985.7</v>
      </c>
      <c r="M89" s="60">
        <v>535.4353014758044</v>
      </c>
      <c r="N89" s="61">
        <v>282.202</v>
      </c>
      <c r="O89" s="62">
        <f t="shared" si="7"/>
        <v>925.8483216000001</v>
      </c>
      <c r="P89" s="66">
        <f t="shared" si="9"/>
        <v>-1447.5829999999999</v>
      </c>
      <c r="Q89" s="64">
        <f t="shared" si="8"/>
        <v>-535.4353014758044</v>
      </c>
      <c r="S89" s="27"/>
    </row>
    <row r="90" spans="1:19" s="26" customFormat="1" ht="15.75" customHeight="1">
      <c r="A90" s="55">
        <v>76</v>
      </c>
      <c r="B90" s="56" t="s">
        <v>220</v>
      </c>
      <c r="C90" s="57" t="s">
        <v>111</v>
      </c>
      <c r="D90" s="58" t="s">
        <v>8</v>
      </c>
      <c r="E90" s="59">
        <v>47</v>
      </c>
      <c r="F90" s="59">
        <v>47</v>
      </c>
      <c r="G90" s="119">
        <v>28.788</v>
      </c>
      <c r="H90" s="58" t="s">
        <v>9</v>
      </c>
      <c r="I90" s="59">
        <v>6</v>
      </c>
      <c r="J90" s="59">
        <v>21</v>
      </c>
      <c r="K90" s="119">
        <v>19.979</v>
      </c>
      <c r="L90" s="60">
        <v>-973.2</v>
      </c>
      <c r="M90" s="60">
        <v>590.4</v>
      </c>
      <c r="N90" s="61">
        <v>282.202</v>
      </c>
      <c r="O90" s="62">
        <f t="shared" si="7"/>
        <v>925.8483216000001</v>
      </c>
      <c r="P90" s="66">
        <f t="shared" si="9"/>
        <v>-1460.0829999999999</v>
      </c>
      <c r="Q90" s="64">
        <f t="shared" si="8"/>
        <v>-590.4</v>
      </c>
      <c r="S90" s="27"/>
    </row>
    <row r="91" spans="1:19" s="26" customFormat="1" ht="15.75" customHeight="1">
      <c r="A91" s="65">
        <v>83</v>
      </c>
      <c r="B91" s="56" t="s">
        <v>221</v>
      </c>
      <c r="C91" s="57" t="s">
        <v>112</v>
      </c>
      <c r="D91" s="58" t="s">
        <v>8</v>
      </c>
      <c r="E91" s="59">
        <v>47</v>
      </c>
      <c r="F91" s="59">
        <v>47</v>
      </c>
      <c r="G91" s="119">
        <v>29.969</v>
      </c>
      <c r="H91" s="58" t="s">
        <v>9</v>
      </c>
      <c r="I91" s="59">
        <v>6</v>
      </c>
      <c r="J91" s="59">
        <v>21</v>
      </c>
      <c r="K91" s="119">
        <v>15.875</v>
      </c>
      <c r="L91" s="60">
        <v>-1066.1</v>
      </c>
      <c r="M91" s="60">
        <v>590.5</v>
      </c>
      <c r="N91" s="61">
        <v>281.352</v>
      </c>
      <c r="O91" s="62">
        <f t="shared" si="7"/>
        <v>923.0596416</v>
      </c>
      <c r="P91" s="66">
        <f t="shared" si="9"/>
        <v>-1367.183</v>
      </c>
      <c r="Q91" s="64">
        <f t="shared" si="8"/>
        <v>-590.5</v>
      </c>
      <c r="S91" s="27"/>
    </row>
    <row r="92" spans="1:19" s="26" customFormat="1" ht="15.75" customHeight="1">
      <c r="A92" s="55">
        <v>82</v>
      </c>
      <c r="B92" s="56" t="s">
        <v>221</v>
      </c>
      <c r="C92" s="57" t="s">
        <v>113</v>
      </c>
      <c r="D92" s="58" t="s">
        <v>8</v>
      </c>
      <c r="E92" s="59">
        <v>47</v>
      </c>
      <c r="F92" s="59">
        <v>47</v>
      </c>
      <c r="G92" s="119">
        <v>28.324</v>
      </c>
      <c r="H92" s="58" t="s">
        <v>9</v>
      </c>
      <c r="I92" s="59">
        <v>6</v>
      </c>
      <c r="J92" s="59">
        <v>21</v>
      </c>
      <c r="K92" s="119">
        <v>14.837</v>
      </c>
      <c r="L92" s="60">
        <v>-1066</v>
      </c>
      <c r="M92" s="60">
        <v>535.3</v>
      </c>
      <c r="N92" s="61">
        <v>281.352</v>
      </c>
      <c r="O92" s="62">
        <f t="shared" si="7"/>
        <v>923.0596416</v>
      </c>
      <c r="P92" s="66">
        <f t="shared" si="9"/>
        <v>-1367.283</v>
      </c>
      <c r="Q92" s="64">
        <f t="shared" si="8"/>
        <v>-535.3</v>
      </c>
      <c r="S92" s="27"/>
    </row>
    <row r="93" spans="1:19" s="26" customFormat="1" ht="15.75" customHeight="1">
      <c r="A93" s="55">
        <v>86</v>
      </c>
      <c r="B93" s="56" t="s">
        <v>221</v>
      </c>
      <c r="C93" s="57" t="s">
        <v>114</v>
      </c>
      <c r="D93" s="58" t="s">
        <v>8</v>
      </c>
      <c r="E93" s="59">
        <v>47</v>
      </c>
      <c r="F93" s="59">
        <v>47</v>
      </c>
      <c r="G93" s="119">
        <v>29.485</v>
      </c>
      <c r="H93" s="58" t="s">
        <v>9</v>
      </c>
      <c r="I93" s="59">
        <v>6</v>
      </c>
      <c r="J93" s="59">
        <v>21</v>
      </c>
      <c r="K93" s="119">
        <v>10.996</v>
      </c>
      <c r="L93" s="60">
        <v>-1153.6</v>
      </c>
      <c r="M93" s="60">
        <v>536.9</v>
      </c>
      <c r="N93" s="61">
        <v>281.352</v>
      </c>
      <c r="O93" s="62">
        <f t="shared" si="7"/>
        <v>923.0596416</v>
      </c>
      <c r="P93" s="66">
        <f t="shared" si="9"/>
        <v>-1279.683</v>
      </c>
      <c r="Q93" s="64">
        <f t="shared" si="8"/>
        <v>-536.9</v>
      </c>
      <c r="S93" s="27"/>
    </row>
    <row r="94" spans="1:19" s="26" customFormat="1" ht="15.75" customHeight="1">
      <c r="A94" s="65">
        <v>87</v>
      </c>
      <c r="B94" s="56" t="s">
        <v>221</v>
      </c>
      <c r="C94" s="57" t="s">
        <v>115</v>
      </c>
      <c r="D94" s="58" t="s">
        <v>8</v>
      </c>
      <c r="E94" s="59">
        <v>47</v>
      </c>
      <c r="F94" s="59">
        <v>47</v>
      </c>
      <c r="G94" s="119">
        <v>31.084</v>
      </c>
      <c r="H94" s="58" t="s">
        <v>9</v>
      </c>
      <c r="I94" s="59">
        <v>6</v>
      </c>
      <c r="J94" s="59">
        <v>21</v>
      </c>
      <c r="K94" s="119">
        <v>12.009</v>
      </c>
      <c r="L94" s="60">
        <v>-1153.6</v>
      </c>
      <c r="M94" s="60">
        <v>590.6</v>
      </c>
      <c r="N94" s="61">
        <v>281.352</v>
      </c>
      <c r="O94" s="62">
        <f t="shared" si="7"/>
        <v>923.0596416</v>
      </c>
      <c r="P94" s="66">
        <f t="shared" si="9"/>
        <v>-1279.683</v>
      </c>
      <c r="Q94" s="64">
        <f t="shared" si="8"/>
        <v>-590.6</v>
      </c>
      <c r="S94" s="27"/>
    </row>
    <row r="95" spans="1:19" s="26" customFormat="1" ht="15.75" customHeight="1">
      <c r="A95" s="55">
        <v>108</v>
      </c>
      <c r="B95" s="56" t="s">
        <v>222</v>
      </c>
      <c r="C95" s="57" t="s">
        <v>116</v>
      </c>
      <c r="D95" s="58" t="s">
        <v>8</v>
      </c>
      <c r="E95" s="59">
        <v>47</v>
      </c>
      <c r="F95" s="59">
        <v>47</v>
      </c>
      <c r="G95" s="119">
        <v>32.533</v>
      </c>
      <c r="H95" s="58" t="s">
        <v>9</v>
      </c>
      <c r="I95" s="59">
        <v>6</v>
      </c>
      <c r="J95" s="59">
        <v>21</v>
      </c>
      <c r="K95" s="119">
        <v>0.872</v>
      </c>
      <c r="L95" s="60">
        <v>-1384.4</v>
      </c>
      <c r="M95" s="60">
        <v>540.9</v>
      </c>
      <c r="N95" s="61">
        <v>279.209</v>
      </c>
      <c r="O95" s="62">
        <f t="shared" si="7"/>
        <v>916.0288872000001</v>
      </c>
      <c r="P95" s="66">
        <f t="shared" si="9"/>
        <v>-1048.8829999999998</v>
      </c>
      <c r="Q95" s="64">
        <f t="shared" si="8"/>
        <v>-540.9</v>
      </c>
      <c r="S95" s="27"/>
    </row>
    <row r="96" spans="1:19" s="26" customFormat="1" ht="15.75" customHeight="1">
      <c r="A96" s="55">
        <v>64</v>
      </c>
      <c r="B96" s="56" t="s">
        <v>223</v>
      </c>
      <c r="C96" s="57" t="s">
        <v>117</v>
      </c>
      <c r="D96" s="58" t="s">
        <v>8</v>
      </c>
      <c r="E96" s="59">
        <v>47</v>
      </c>
      <c r="F96" s="59">
        <v>47</v>
      </c>
      <c r="G96" s="119">
        <v>21.282</v>
      </c>
      <c r="H96" s="58" t="s">
        <v>9</v>
      </c>
      <c r="I96" s="59">
        <v>6</v>
      </c>
      <c r="J96" s="59">
        <v>21</v>
      </c>
      <c r="K96" s="119">
        <v>23.675</v>
      </c>
      <c r="L96" s="60">
        <v>-811.5</v>
      </c>
      <c r="M96" s="60">
        <v>407.3</v>
      </c>
      <c r="N96" s="61">
        <v>275.89</v>
      </c>
      <c r="O96" s="62">
        <f t="shared" si="7"/>
        <v>905.139912</v>
      </c>
      <c r="P96" s="66">
        <f t="shared" si="9"/>
        <v>-1621.783</v>
      </c>
      <c r="Q96" s="64">
        <f t="shared" si="8"/>
        <v>-407.3</v>
      </c>
      <c r="S96" s="27"/>
    </row>
    <row r="97" spans="1:19" s="26" customFormat="1" ht="15.75" customHeight="1">
      <c r="A97" s="65">
        <v>33</v>
      </c>
      <c r="B97" s="56" t="s">
        <v>224</v>
      </c>
      <c r="C97" s="57" t="s">
        <v>118</v>
      </c>
      <c r="D97" s="58" t="s">
        <v>8</v>
      </c>
      <c r="E97" s="59">
        <v>47</v>
      </c>
      <c r="F97" s="59">
        <v>47</v>
      </c>
      <c r="G97" s="119">
        <v>10.885</v>
      </c>
      <c r="H97" s="58" t="s">
        <v>9</v>
      </c>
      <c r="I97" s="59">
        <v>6</v>
      </c>
      <c r="J97" s="59">
        <v>21</v>
      </c>
      <c r="K97" s="119">
        <v>49.086</v>
      </c>
      <c r="L97" s="60">
        <v>-199.1</v>
      </c>
      <c r="M97" s="60">
        <v>319.3</v>
      </c>
      <c r="N97" s="61">
        <v>278.46</v>
      </c>
      <c r="O97" s="62">
        <f t="shared" si="7"/>
        <v>913.571568</v>
      </c>
      <c r="P97" s="66">
        <f t="shared" si="9"/>
        <v>-2234.183</v>
      </c>
      <c r="Q97" s="64">
        <f t="shared" si="8"/>
        <v>-319.3</v>
      </c>
      <c r="S97" s="27"/>
    </row>
    <row r="98" spans="1:19" s="26" customFormat="1" ht="15.75" customHeight="1">
      <c r="A98" s="55">
        <v>31</v>
      </c>
      <c r="B98" s="56" t="s">
        <v>225</v>
      </c>
      <c r="C98" s="57" t="s">
        <v>119</v>
      </c>
      <c r="D98" s="58" t="s">
        <v>8</v>
      </c>
      <c r="E98" s="59">
        <v>47</v>
      </c>
      <c r="F98" s="59">
        <v>47</v>
      </c>
      <c r="G98" s="119">
        <v>3.478</v>
      </c>
      <c r="H98" s="58" t="s">
        <v>9</v>
      </c>
      <c r="I98" s="59">
        <v>6</v>
      </c>
      <c r="J98" s="59">
        <v>21</v>
      </c>
      <c r="K98" s="119">
        <v>49.648</v>
      </c>
      <c r="L98" s="60">
        <v>-98.63268914654749</v>
      </c>
      <c r="M98" s="60">
        <v>113.5174758753643</v>
      </c>
      <c r="N98" s="61">
        <v>277.483</v>
      </c>
      <c r="O98" s="62">
        <f t="shared" si="7"/>
        <v>910.3662264000001</v>
      </c>
      <c r="P98" s="66">
        <f t="shared" si="9"/>
        <v>-2334.6503108534525</v>
      </c>
      <c r="Q98" s="64">
        <f t="shared" si="8"/>
        <v>-113.5174758753643</v>
      </c>
      <c r="S98" s="27"/>
    </row>
    <row r="99" spans="1:19" s="26" customFormat="1" ht="15.75" customHeight="1">
      <c r="A99" s="55">
        <v>133</v>
      </c>
      <c r="B99" s="56" t="s">
        <v>226</v>
      </c>
      <c r="C99" s="57" t="s">
        <v>120</v>
      </c>
      <c r="D99" s="58" t="s">
        <v>8</v>
      </c>
      <c r="E99" s="59">
        <v>47</v>
      </c>
      <c r="F99" s="59">
        <v>47</v>
      </c>
      <c r="G99" s="119">
        <v>33.164</v>
      </c>
      <c r="H99" s="58" t="s">
        <v>9</v>
      </c>
      <c r="I99" s="59">
        <v>6</v>
      </c>
      <c r="J99" s="59">
        <v>20</v>
      </c>
      <c r="K99" s="119">
        <v>9.867</v>
      </c>
      <c r="L99" s="60">
        <v>-2368.6</v>
      </c>
      <c r="M99" s="60">
        <v>142.8</v>
      </c>
      <c r="N99" s="61">
        <v>269.21</v>
      </c>
      <c r="O99" s="62">
        <f t="shared" si="7"/>
        <v>883.224168</v>
      </c>
      <c r="P99" s="66">
        <f t="shared" si="9"/>
        <v>-64.68299999999999</v>
      </c>
      <c r="Q99" s="64">
        <f t="shared" si="8"/>
        <v>-142.8</v>
      </c>
      <c r="S99" s="27"/>
    </row>
    <row r="100" spans="1:19" s="26" customFormat="1" ht="15.75" customHeight="1">
      <c r="A100" s="65">
        <v>144</v>
      </c>
      <c r="B100" s="56" t="s">
        <v>227</v>
      </c>
      <c r="C100" s="57" t="s">
        <v>121</v>
      </c>
      <c r="D100" s="58" t="s">
        <v>8</v>
      </c>
      <c r="E100" s="59">
        <v>47</v>
      </c>
      <c r="F100" s="59">
        <v>47</v>
      </c>
      <c r="G100" s="119">
        <v>37.204</v>
      </c>
      <c r="H100" s="58" t="s">
        <v>9</v>
      </c>
      <c r="I100" s="59">
        <v>6</v>
      </c>
      <c r="J100" s="59">
        <v>19</v>
      </c>
      <c r="K100" s="119">
        <v>59.266</v>
      </c>
      <c r="L100" s="60">
        <v>-2620.5</v>
      </c>
      <c r="M100" s="60">
        <v>171.235358729578</v>
      </c>
      <c r="N100" s="61">
        <v>270.949</v>
      </c>
      <c r="O100" s="62">
        <f t="shared" si="7"/>
        <v>888.9294792000001</v>
      </c>
      <c r="P100" s="66">
        <f t="shared" si="9"/>
        <v>187.2170000000001</v>
      </c>
      <c r="Q100" s="64">
        <f t="shared" si="8"/>
        <v>-171.235358729578</v>
      </c>
      <c r="S100" s="27"/>
    </row>
    <row r="101" spans="1:19" s="26" customFormat="1" ht="15.75" customHeight="1">
      <c r="A101" s="55">
        <v>140</v>
      </c>
      <c r="B101" s="56" t="s">
        <v>228</v>
      </c>
      <c r="C101" s="57" t="s">
        <v>122</v>
      </c>
      <c r="D101" s="58" t="s">
        <v>8</v>
      </c>
      <c r="E101" s="59">
        <v>47</v>
      </c>
      <c r="F101" s="59">
        <v>47</v>
      </c>
      <c r="G101" s="119">
        <v>31.608</v>
      </c>
      <c r="H101" s="58" t="s">
        <v>9</v>
      </c>
      <c r="I101" s="59">
        <v>6</v>
      </c>
      <c r="J101" s="59">
        <v>20</v>
      </c>
      <c r="K101" s="119">
        <v>4.008</v>
      </c>
      <c r="L101" s="60">
        <v>-2462</v>
      </c>
      <c r="M101" s="60">
        <v>50.8</v>
      </c>
      <c r="N101" s="61">
        <v>263.216</v>
      </c>
      <c r="O101" s="62">
        <f t="shared" si="7"/>
        <v>863.5590528</v>
      </c>
      <c r="P101" s="66">
        <f t="shared" si="9"/>
        <v>28.7170000000001</v>
      </c>
      <c r="Q101" s="64">
        <f t="shared" si="8"/>
        <v>-50.8</v>
      </c>
      <c r="S101" s="27"/>
    </row>
    <row r="102" spans="1:19" s="26" customFormat="1" ht="15.75" customHeight="1">
      <c r="A102" s="55">
        <v>141</v>
      </c>
      <c r="B102" s="56" t="s">
        <v>228</v>
      </c>
      <c r="C102" s="57" t="s">
        <v>123</v>
      </c>
      <c r="D102" s="58" t="s">
        <v>8</v>
      </c>
      <c r="E102" s="59">
        <v>47</v>
      </c>
      <c r="F102" s="59">
        <v>47</v>
      </c>
      <c r="G102" s="119">
        <v>31.483</v>
      </c>
      <c r="H102" s="58" t="s">
        <v>9</v>
      </c>
      <c r="I102" s="59">
        <v>6</v>
      </c>
      <c r="J102" s="59">
        <v>20</v>
      </c>
      <c r="K102" s="119">
        <v>3.929</v>
      </c>
      <c r="L102" s="60">
        <v>-2462</v>
      </c>
      <c r="M102" s="60">
        <v>46.6</v>
      </c>
      <c r="N102" s="61">
        <v>263.216</v>
      </c>
      <c r="O102" s="62">
        <f t="shared" si="7"/>
        <v>863.5590528</v>
      </c>
      <c r="P102" s="66">
        <f t="shared" si="9"/>
        <v>28.7170000000001</v>
      </c>
      <c r="Q102" s="64">
        <f t="shared" si="8"/>
        <v>-46.6</v>
      </c>
      <c r="S102" s="27"/>
    </row>
    <row r="103" spans="1:19" s="26" customFormat="1" ht="15.75" customHeight="1">
      <c r="A103" s="65">
        <v>143</v>
      </c>
      <c r="B103" s="56" t="s">
        <v>229</v>
      </c>
      <c r="C103" s="57" t="s">
        <v>124</v>
      </c>
      <c r="D103" s="58" t="s">
        <v>8</v>
      </c>
      <c r="E103" s="59">
        <v>47</v>
      </c>
      <c r="F103" s="59">
        <v>47</v>
      </c>
      <c r="G103" s="119">
        <v>28.71</v>
      </c>
      <c r="H103" s="58" t="s">
        <v>9</v>
      </c>
      <c r="I103" s="59">
        <v>6</v>
      </c>
      <c r="J103" s="59">
        <v>20</v>
      </c>
      <c r="K103" s="119">
        <v>2.137</v>
      </c>
      <c r="L103" s="60">
        <v>-2462.7</v>
      </c>
      <c r="M103" s="60">
        <v>-46.73964962650273</v>
      </c>
      <c r="N103" s="61">
        <v>263.905</v>
      </c>
      <c r="O103" s="62">
        <f aca="true" t="shared" si="10" ref="O103:O134">$N103*3.2808</f>
        <v>865.819524</v>
      </c>
      <c r="P103" s="66">
        <f t="shared" si="9"/>
        <v>29.416999999999916</v>
      </c>
      <c r="Q103" s="64">
        <f aca="true" t="shared" si="11" ref="Q103:Q134">IF(M103&lt;&gt;"",-M103,"")</f>
        <v>46.73964962650273</v>
      </c>
      <c r="S103" s="27"/>
    </row>
    <row r="104" spans="1:19" s="26" customFormat="1" ht="15.75" customHeight="1">
      <c r="A104" s="55">
        <v>142</v>
      </c>
      <c r="B104" s="56" t="s">
        <v>229</v>
      </c>
      <c r="C104" s="57" t="s">
        <v>125</v>
      </c>
      <c r="D104" s="58" t="s">
        <v>8</v>
      </c>
      <c r="E104" s="59">
        <v>47</v>
      </c>
      <c r="F104" s="59">
        <v>47</v>
      </c>
      <c r="G104" s="119">
        <v>28.585</v>
      </c>
      <c r="H104" s="58" t="s">
        <v>9</v>
      </c>
      <c r="I104" s="59">
        <v>6</v>
      </c>
      <c r="J104" s="59">
        <v>20</v>
      </c>
      <c r="K104" s="119">
        <v>2.063</v>
      </c>
      <c r="L104" s="60">
        <v>-2462.6</v>
      </c>
      <c r="M104" s="60">
        <v>-50.8</v>
      </c>
      <c r="N104" s="61">
        <v>263.905</v>
      </c>
      <c r="O104" s="62">
        <f t="shared" si="10"/>
        <v>865.819524</v>
      </c>
      <c r="P104" s="66">
        <f t="shared" si="9"/>
        <v>29.317000000000007</v>
      </c>
      <c r="Q104" s="64">
        <f t="shared" si="11"/>
        <v>50.8</v>
      </c>
      <c r="S104" s="27"/>
    </row>
    <row r="105" spans="1:19" s="26" customFormat="1" ht="15.75" customHeight="1">
      <c r="A105" s="55">
        <v>27</v>
      </c>
      <c r="B105" s="56" t="s">
        <v>230</v>
      </c>
      <c r="C105" s="57" t="s">
        <v>126</v>
      </c>
      <c r="D105" s="58" t="s">
        <v>8</v>
      </c>
      <c r="E105" s="59">
        <v>47</v>
      </c>
      <c r="F105" s="59">
        <v>46</v>
      </c>
      <c r="G105" s="119">
        <v>59.513</v>
      </c>
      <c r="H105" s="58" t="s">
        <v>9</v>
      </c>
      <c r="I105" s="59">
        <v>6</v>
      </c>
      <c r="J105" s="59">
        <v>21</v>
      </c>
      <c r="K105" s="119">
        <v>55.779</v>
      </c>
      <c r="L105" s="60">
        <v>66.7</v>
      </c>
      <c r="M105" s="60">
        <v>50.924579071953104</v>
      </c>
      <c r="N105" s="61">
        <v>272.461</v>
      </c>
      <c r="O105" s="62">
        <f t="shared" si="10"/>
        <v>893.8900488</v>
      </c>
      <c r="P105" s="66">
        <f t="shared" si="9"/>
        <v>-2499.9829999999997</v>
      </c>
      <c r="Q105" s="64">
        <f t="shared" si="11"/>
        <v>-50.924579071953104</v>
      </c>
      <c r="S105" s="27"/>
    </row>
    <row r="106" spans="1:19" s="26" customFormat="1" ht="15.75" customHeight="1">
      <c r="A106" s="65">
        <v>26</v>
      </c>
      <c r="B106" s="56" t="s">
        <v>230</v>
      </c>
      <c r="C106" s="57" t="s">
        <v>127</v>
      </c>
      <c r="D106" s="58" t="s">
        <v>8</v>
      </c>
      <c r="E106" s="59">
        <v>47</v>
      </c>
      <c r="F106" s="59">
        <v>46</v>
      </c>
      <c r="G106" s="119">
        <v>59.391</v>
      </c>
      <c r="H106" s="58" t="s">
        <v>9</v>
      </c>
      <c r="I106" s="59">
        <v>6</v>
      </c>
      <c r="J106" s="59">
        <v>21</v>
      </c>
      <c r="K106" s="119">
        <v>55.708</v>
      </c>
      <c r="L106" s="60">
        <v>66.9</v>
      </c>
      <c r="M106" s="60">
        <v>46.8</v>
      </c>
      <c r="N106" s="61">
        <v>272.461</v>
      </c>
      <c r="O106" s="62">
        <f t="shared" si="10"/>
        <v>893.8900488</v>
      </c>
      <c r="P106" s="66">
        <f t="shared" si="9"/>
        <v>-2500.183</v>
      </c>
      <c r="Q106" s="64">
        <f t="shared" si="11"/>
        <v>-46.8</v>
      </c>
      <c r="S106" s="27"/>
    </row>
    <row r="107" spans="1:19" s="26" customFormat="1" ht="15.75" customHeight="1">
      <c r="A107" s="55">
        <v>29</v>
      </c>
      <c r="B107" s="56" t="s">
        <v>231</v>
      </c>
      <c r="C107" s="57" t="s">
        <v>128</v>
      </c>
      <c r="D107" s="58" t="s">
        <v>8</v>
      </c>
      <c r="E107" s="59">
        <v>47</v>
      </c>
      <c r="F107" s="59">
        <v>46</v>
      </c>
      <c r="G107" s="119">
        <v>56.616</v>
      </c>
      <c r="H107" s="58" t="s">
        <v>9</v>
      </c>
      <c r="I107" s="59">
        <v>6</v>
      </c>
      <c r="J107" s="59">
        <v>21</v>
      </c>
      <c r="K107" s="119">
        <v>53.911</v>
      </c>
      <c r="L107" s="60">
        <v>66.10903133976394</v>
      </c>
      <c r="M107" s="60">
        <v>-46.62934888102599</v>
      </c>
      <c r="N107" s="61">
        <v>272.022</v>
      </c>
      <c r="O107" s="62">
        <f t="shared" si="10"/>
        <v>892.4497776000001</v>
      </c>
      <c r="P107" s="66">
        <f t="shared" si="9"/>
        <v>-2499.392031339764</v>
      </c>
      <c r="Q107" s="64">
        <f t="shared" si="11"/>
        <v>46.62934888102599</v>
      </c>
      <c r="S107" s="27"/>
    </row>
    <row r="108" spans="1:19" s="26" customFormat="1" ht="15.75" customHeight="1">
      <c r="A108" s="55">
        <v>28</v>
      </c>
      <c r="B108" s="56" t="s">
        <v>231</v>
      </c>
      <c r="C108" s="57" t="s">
        <v>129</v>
      </c>
      <c r="D108" s="58" t="s">
        <v>8</v>
      </c>
      <c r="E108" s="59">
        <v>47</v>
      </c>
      <c r="F108" s="59">
        <v>46</v>
      </c>
      <c r="G108" s="119">
        <v>56.491</v>
      </c>
      <c r="H108" s="58" t="s">
        <v>9</v>
      </c>
      <c r="I108" s="59">
        <v>6</v>
      </c>
      <c r="J108" s="59">
        <v>21</v>
      </c>
      <c r="K108" s="119">
        <v>53.832</v>
      </c>
      <c r="L108" s="60">
        <v>66.12088530400665</v>
      </c>
      <c r="M108" s="60">
        <v>-50.82898017731545</v>
      </c>
      <c r="N108" s="61">
        <v>272.022</v>
      </c>
      <c r="O108" s="62">
        <f t="shared" si="10"/>
        <v>892.4497776000001</v>
      </c>
      <c r="P108" s="66">
        <f t="shared" si="9"/>
        <v>-2499.4038853040065</v>
      </c>
      <c r="Q108" s="64">
        <f t="shared" si="11"/>
        <v>50.82898017731545</v>
      </c>
      <c r="S108" s="27"/>
    </row>
    <row r="109" spans="1:19" s="26" customFormat="1" ht="15.75" customHeight="1">
      <c r="A109" s="65">
        <v>3</v>
      </c>
      <c r="B109" s="56" t="s">
        <v>232</v>
      </c>
      <c r="C109" s="57" t="s">
        <v>130</v>
      </c>
      <c r="D109" s="58" t="s">
        <v>8</v>
      </c>
      <c r="E109" s="59">
        <v>47</v>
      </c>
      <c r="F109" s="59">
        <v>46</v>
      </c>
      <c r="G109" s="119">
        <v>54.451</v>
      </c>
      <c r="H109" s="58" t="s">
        <v>9</v>
      </c>
      <c r="I109" s="59">
        <v>6</v>
      </c>
      <c r="J109" s="59">
        <v>22</v>
      </c>
      <c r="K109" s="119">
        <v>13.929</v>
      </c>
      <c r="L109" s="60">
        <v>475.6</v>
      </c>
      <c r="M109" s="60">
        <v>55.299318271995446</v>
      </c>
      <c r="N109" s="61">
        <v>273.77</v>
      </c>
      <c r="O109" s="62">
        <f t="shared" si="10"/>
        <v>898.184616</v>
      </c>
      <c r="P109" s="66">
        <f t="shared" si="9"/>
        <v>-2908.883</v>
      </c>
      <c r="Q109" s="64">
        <f t="shared" si="11"/>
        <v>-55.299318271995446</v>
      </c>
      <c r="S109" s="27"/>
    </row>
    <row r="110" spans="1:19" s="26" customFormat="1" ht="15.75" customHeight="1">
      <c r="A110" s="55">
        <v>4</v>
      </c>
      <c r="B110" s="56" t="s">
        <v>232</v>
      </c>
      <c r="C110" s="57" t="s">
        <v>131</v>
      </c>
      <c r="D110" s="58" t="s">
        <v>8</v>
      </c>
      <c r="E110" s="59">
        <v>47</v>
      </c>
      <c r="F110" s="59">
        <v>46</v>
      </c>
      <c r="G110" s="119">
        <v>54.337</v>
      </c>
      <c r="H110" s="58" t="s">
        <v>9</v>
      </c>
      <c r="I110" s="59">
        <v>6</v>
      </c>
      <c r="J110" s="59">
        <v>22</v>
      </c>
      <c r="K110" s="119">
        <v>13.858</v>
      </c>
      <c r="L110" s="60">
        <v>475.6</v>
      </c>
      <c r="M110" s="60">
        <v>51.4</v>
      </c>
      <c r="N110" s="61">
        <v>273.77</v>
      </c>
      <c r="O110" s="62">
        <f t="shared" si="10"/>
        <v>898.184616</v>
      </c>
      <c r="P110" s="66">
        <f t="shared" si="9"/>
        <v>-2908.883</v>
      </c>
      <c r="Q110" s="64">
        <f t="shared" si="11"/>
        <v>-51.4</v>
      </c>
      <c r="S110" s="27"/>
    </row>
    <row r="111" spans="1:19" s="26" customFormat="1" ht="15.75" customHeight="1">
      <c r="A111" s="55">
        <v>13</v>
      </c>
      <c r="B111" s="56" t="s">
        <v>233</v>
      </c>
      <c r="C111" s="57" t="s">
        <v>132</v>
      </c>
      <c r="D111" s="58" t="s">
        <v>8</v>
      </c>
      <c r="E111" s="59">
        <v>47</v>
      </c>
      <c r="F111" s="59">
        <v>47</v>
      </c>
      <c r="G111" s="119">
        <v>6.362</v>
      </c>
      <c r="H111" s="58" t="s">
        <v>9</v>
      </c>
      <c r="I111" s="59">
        <v>6</v>
      </c>
      <c r="J111" s="59">
        <v>22</v>
      </c>
      <c r="K111" s="119">
        <v>13.473</v>
      </c>
      <c r="L111" s="60">
        <v>322.6412629061082</v>
      </c>
      <c r="M111" s="60">
        <v>389.9</v>
      </c>
      <c r="N111" s="61">
        <v>283.099</v>
      </c>
      <c r="O111" s="62">
        <f t="shared" si="10"/>
        <v>928.7911992</v>
      </c>
      <c r="P111" s="66">
        <f aca="true" t="shared" si="12" ref="P111:P142">IF(L111&lt;&gt;"",-L111-$C$2,"")</f>
        <v>-2755.924262906108</v>
      </c>
      <c r="Q111" s="64">
        <f t="shared" si="11"/>
        <v>-389.9</v>
      </c>
      <c r="S111" s="27"/>
    </row>
    <row r="112" spans="1:19" s="26" customFormat="1" ht="15.75" customHeight="1">
      <c r="A112" s="65">
        <v>14</v>
      </c>
      <c r="B112" s="56" t="s">
        <v>233</v>
      </c>
      <c r="C112" s="57" t="s">
        <v>133</v>
      </c>
      <c r="D112" s="58" t="s">
        <v>8</v>
      </c>
      <c r="E112" s="59">
        <v>47</v>
      </c>
      <c r="F112" s="59">
        <v>47</v>
      </c>
      <c r="G112" s="119">
        <v>6.89</v>
      </c>
      <c r="H112" s="58" t="s">
        <v>9</v>
      </c>
      <c r="I112" s="59">
        <v>6</v>
      </c>
      <c r="J112" s="59">
        <v>22</v>
      </c>
      <c r="K112" s="119">
        <v>13.158</v>
      </c>
      <c r="L112" s="60">
        <v>310.1</v>
      </c>
      <c r="M112" s="60">
        <v>402.41274996651015</v>
      </c>
      <c r="N112" s="61">
        <v>283.099</v>
      </c>
      <c r="O112" s="62">
        <f t="shared" si="10"/>
        <v>928.7911992</v>
      </c>
      <c r="P112" s="66">
        <f t="shared" si="12"/>
        <v>-2743.383</v>
      </c>
      <c r="Q112" s="64">
        <f t="shared" si="11"/>
        <v>-402.41274996651015</v>
      </c>
      <c r="S112" s="27"/>
    </row>
    <row r="113" spans="1:19" s="26" customFormat="1" ht="15.75" customHeight="1">
      <c r="A113" s="55">
        <v>11</v>
      </c>
      <c r="B113" s="56" t="s">
        <v>233</v>
      </c>
      <c r="C113" s="57" t="s">
        <v>134</v>
      </c>
      <c r="D113" s="58" t="s">
        <v>8</v>
      </c>
      <c r="E113" s="59">
        <v>47</v>
      </c>
      <c r="F113" s="59">
        <v>47</v>
      </c>
      <c r="G113" s="119">
        <v>7.292</v>
      </c>
      <c r="H113" s="58" t="s">
        <v>9</v>
      </c>
      <c r="I113" s="59">
        <v>6</v>
      </c>
      <c r="J113" s="59">
        <v>22</v>
      </c>
      <c r="K113" s="119">
        <v>14.665</v>
      </c>
      <c r="L113" s="60">
        <v>334.1</v>
      </c>
      <c r="M113" s="60">
        <v>426.14052692391516</v>
      </c>
      <c r="N113" s="61">
        <v>283.099</v>
      </c>
      <c r="O113" s="62">
        <f t="shared" si="10"/>
        <v>928.7911992</v>
      </c>
      <c r="P113" s="66">
        <f t="shared" si="12"/>
        <v>-2767.383</v>
      </c>
      <c r="Q113" s="64">
        <f t="shared" si="11"/>
        <v>-426.14052692391516</v>
      </c>
      <c r="S113" s="27"/>
    </row>
    <row r="114" spans="1:19" s="26" customFormat="1" ht="15.75" customHeight="1">
      <c r="A114" s="55">
        <v>10</v>
      </c>
      <c r="B114" s="56" t="s">
        <v>233</v>
      </c>
      <c r="C114" s="57" t="s">
        <v>135</v>
      </c>
      <c r="D114" s="58" t="s">
        <v>8</v>
      </c>
      <c r="E114" s="59">
        <v>47</v>
      </c>
      <c r="F114" s="59">
        <v>47</v>
      </c>
      <c r="G114" s="119">
        <v>6.953</v>
      </c>
      <c r="H114" s="58" t="s">
        <v>9</v>
      </c>
      <c r="I114" s="59">
        <v>6</v>
      </c>
      <c r="J114" s="59">
        <v>22</v>
      </c>
      <c r="K114" s="119">
        <v>14.948</v>
      </c>
      <c r="L114" s="60">
        <v>343.6</v>
      </c>
      <c r="M114" s="60">
        <v>418.8201020297773</v>
      </c>
      <c r="N114" s="61">
        <v>283.099</v>
      </c>
      <c r="O114" s="62">
        <f t="shared" si="10"/>
        <v>928.7911992</v>
      </c>
      <c r="P114" s="66">
        <f t="shared" si="12"/>
        <v>-2776.883</v>
      </c>
      <c r="Q114" s="64">
        <f t="shared" si="11"/>
        <v>-418.8201020297773</v>
      </c>
      <c r="S114" s="27"/>
    </row>
    <row r="115" spans="1:19" s="26" customFormat="1" ht="15.75" customHeight="1">
      <c r="A115" s="65">
        <v>19</v>
      </c>
      <c r="B115" s="56" t="s">
        <v>234</v>
      </c>
      <c r="C115" s="57" t="s">
        <v>136</v>
      </c>
      <c r="D115" s="58" t="s">
        <v>8</v>
      </c>
      <c r="E115" s="59">
        <v>47</v>
      </c>
      <c r="F115" s="59">
        <v>47</v>
      </c>
      <c r="G115" s="119">
        <v>7.455</v>
      </c>
      <c r="H115" s="58" t="s">
        <v>9</v>
      </c>
      <c r="I115" s="59">
        <v>6</v>
      </c>
      <c r="J115" s="59">
        <v>22</v>
      </c>
      <c r="K115" s="119">
        <v>11.302</v>
      </c>
      <c r="L115" s="60">
        <v>267.821201289461</v>
      </c>
      <c r="M115" s="60">
        <v>403.29289927821685</v>
      </c>
      <c r="N115" s="61">
        <v>283.95</v>
      </c>
      <c r="O115" s="62">
        <f t="shared" si="10"/>
        <v>931.58316</v>
      </c>
      <c r="P115" s="66">
        <f t="shared" si="12"/>
        <v>-2701.104201289461</v>
      </c>
      <c r="Q115" s="64">
        <f t="shared" si="11"/>
        <v>-403.29289927821685</v>
      </c>
      <c r="S115" s="27"/>
    </row>
    <row r="116" spans="1:19" s="26" customFormat="1" ht="15.75" customHeight="1">
      <c r="A116" s="55">
        <v>20</v>
      </c>
      <c r="B116" s="56" t="s">
        <v>234</v>
      </c>
      <c r="C116" s="57" t="s">
        <v>137</v>
      </c>
      <c r="D116" s="58" t="s">
        <v>8</v>
      </c>
      <c r="E116" s="59">
        <v>47</v>
      </c>
      <c r="F116" s="59">
        <v>47</v>
      </c>
      <c r="G116" s="119">
        <v>8.595</v>
      </c>
      <c r="H116" s="58" t="s">
        <v>9</v>
      </c>
      <c r="I116" s="59">
        <v>6</v>
      </c>
      <c r="J116" s="59">
        <v>22</v>
      </c>
      <c r="K116" s="119">
        <v>11.732</v>
      </c>
      <c r="L116" s="60">
        <v>262.24771723663673</v>
      </c>
      <c r="M116" s="60">
        <v>439.1999379292771</v>
      </c>
      <c r="N116" s="61">
        <v>283.95</v>
      </c>
      <c r="O116" s="62">
        <f t="shared" si="10"/>
        <v>931.58316</v>
      </c>
      <c r="P116" s="66">
        <f t="shared" si="12"/>
        <v>-2695.5307172366365</v>
      </c>
      <c r="Q116" s="64">
        <f t="shared" si="11"/>
        <v>-439.1999379292771</v>
      </c>
      <c r="S116" s="27"/>
    </row>
    <row r="117" spans="1:19" s="26" customFormat="1" ht="15.75" customHeight="1">
      <c r="A117" s="55">
        <v>17</v>
      </c>
      <c r="B117" s="56" t="s">
        <v>234</v>
      </c>
      <c r="C117" s="57" t="s">
        <v>138</v>
      </c>
      <c r="D117" s="58" t="s">
        <v>8</v>
      </c>
      <c r="E117" s="59">
        <v>47</v>
      </c>
      <c r="F117" s="59">
        <v>47</v>
      </c>
      <c r="G117" s="119">
        <v>8.466</v>
      </c>
      <c r="H117" s="58" t="s">
        <v>9</v>
      </c>
      <c r="I117" s="59">
        <v>6</v>
      </c>
      <c r="J117" s="59">
        <v>22</v>
      </c>
      <c r="K117" s="119">
        <v>12.493</v>
      </c>
      <c r="L117" s="60">
        <v>278.3</v>
      </c>
      <c r="M117" s="60">
        <v>441.7</v>
      </c>
      <c r="N117" s="61">
        <v>283.95</v>
      </c>
      <c r="O117" s="62">
        <f t="shared" si="10"/>
        <v>931.58316</v>
      </c>
      <c r="P117" s="66">
        <f t="shared" si="12"/>
        <v>-2711.583</v>
      </c>
      <c r="Q117" s="64">
        <f t="shared" si="11"/>
        <v>-441.7</v>
      </c>
      <c r="S117" s="27"/>
    </row>
    <row r="118" spans="1:19" s="26" customFormat="1" ht="15.75" customHeight="1">
      <c r="A118" s="65">
        <v>16</v>
      </c>
      <c r="B118" s="56" t="s">
        <v>234</v>
      </c>
      <c r="C118" s="57" t="s">
        <v>139</v>
      </c>
      <c r="D118" s="58" t="s">
        <v>8</v>
      </c>
      <c r="E118" s="59">
        <v>47</v>
      </c>
      <c r="F118" s="59">
        <v>47</v>
      </c>
      <c r="G118" s="119">
        <v>7.321</v>
      </c>
      <c r="H118" s="58" t="s">
        <v>9</v>
      </c>
      <c r="I118" s="59">
        <v>6</v>
      </c>
      <c r="J118" s="59">
        <v>22</v>
      </c>
      <c r="K118" s="119">
        <v>12.065</v>
      </c>
      <c r="L118" s="60">
        <v>284.0418986071599</v>
      </c>
      <c r="M118" s="60">
        <v>405.7347257018032</v>
      </c>
      <c r="N118" s="61">
        <v>283.95</v>
      </c>
      <c r="O118" s="62">
        <f t="shared" si="10"/>
        <v>931.58316</v>
      </c>
      <c r="P118" s="66">
        <f t="shared" si="12"/>
        <v>-2717.32489860716</v>
      </c>
      <c r="Q118" s="64">
        <f t="shared" si="11"/>
        <v>-405.7347257018032</v>
      </c>
      <c r="S118" s="27"/>
    </row>
    <row r="119" spans="1:19" s="26" customFormat="1" ht="15.75" customHeight="1">
      <c r="A119" s="55">
        <v>18</v>
      </c>
      <c r="B119" s="56" t="s">
        <v>235</v>
      </c>
      <c r="C119" s="57" t="s">
        <v>140</v>
      </c>
      <c r="D119" s="58" t="s">
        <v>8</v>
      </c>
      <c r="E119" s="59">
        <v>47</v>
      </c>
      <c r="F119" s="59">
        <v>47</v>
      </c>
      <c r="G119" s="119">
        <v>4.385</v>
      </c>
      <c r="H119" s="58" t="s">
        <v>9</v>
      </c>
      <c r="I119" s="59">
        <v>6</v>
      </c>
      <c r="J119" s="59">
        <v>22</v>
      </c>
      <c r="K119" s="119">
        <v>9.457</v>
      </c>
      <c r="L119" s="60">
        <v>269.6</v>
      </c>
      <c r="M119" s="60">
        <v>301.0201600390785</v>
      </c>
      <c r="N119" s="61">
        <v>280.03</v>
      </c>
      <c r="O119" s="62">
        <f t="shared" si="10"/>
        <v>918.7224239999999</v>
      </c>
      <c r="P119" s="66">
        <f t="shared" si="12"/>
        <v>-2702.883</v>
      </c>
      <c r="Q119" s="64">
        <f t="shared" si="11"/>
        <v>-301.0201600390785</v>
      </c>
      <c r="S119" s="27"/>
    </row>
    <row r="120" spans="1:19" s="26" customFormat="1" ht="15.75" customHeight="1">
      <c r="A120" s="55">
        <v>15</v>
      </c>
      <c r="B120" s="56" t="s">
        <v>235</v>
      </c>
      <c r="C120" s="57" t="s">
        <v>141</v>
      </c>
      <c r="D120" s="58" t="s">
        <v>8</v>
      </c>
      <c r="E120" s="59">
        <v>47</v>
      </c>
      <c r="F120" s="59">
        <v>47</v>
      </c>
      <c r="G120" s="119">
        <v>4.132</v>
      </c>
      <c r="H120" s="58" t="s">
        <v>9</v>
      </c>
      <c r="I120" s="59">
        <v>6</v>
      </c>
      <c r="J120" s="59">
        <v>22</v>
      </c>
      <c r="K120" s="119">
        <v>11.2</v>
      </c>
      <c r="L120" s="60">
        <v>306.1235441214286</v>
      </c>
      <c r="M120" s="60">
        <v>308</v>
      </c>
      <c r="N120" s="61">
        <v>280.053</v>
      </c>
      <c r="O120" s="62">
        <f t="shared" si="10"/>
        <v>918.7978824</v>
      </c>
      <c r="P120" s="66">
        <f t="shared" si="12"/>
        <v>-2739.4065441214284</v>
      </c>
      <c r="Q120" s="64">
        <f t="shared" si="11"/>
        <v>-308</v>
      </c>
      <c r="S120" s="27"/>
    </row>
    <row r="121" spans="1:19" s="26" customFormat="1" ht="15.75" customHeight="1">
      <c r="A121" s="65">
        <v>118</v>
      </c>
      <c r="B121" s="56" t="s">
        <v>236</v>
      </c>
      <c r="C121" s="57" t="s">
        <v>142</v>
      </c>
      <c r="D121" s="58" t="s">
        <v>8</v>
      </c>
      <c r="E121" s="59">
        <v>47</v>
      </c>
      <c r="F121" s="59">
        <v>47</v>
      </c>
      <c r="G121" s="119">
        <v>15.71</v>
      </c>
      <c r="H121" s="58" t="s">
        <v>9</v>
      </c>
      <c r="I121" s="59">
        <v>6</v>
      </c>
      <c r="J121" s="59">
        <v>20</v>
      </c>
      <c r="K121" s="119">
        <v>31.137</v>
      </c>
      <c r="L121" s="60">
        <v>-1750.1</v>
      </c>
      <c r="M121" s="60">
        <v>-179.607955697674</v>
      </c>
      <c r="N121" s="61">
        <v>270.862</v>
      </c>
      <c r="O121" s="62">
        <f t="shared" si="10"/>
        <v>888.6440496000001</v>
      </c>
      <c r="P121" s="66">
        <f t="shared" si="12"/>
        <v>-683.183</v>
      </c>
      <c r="Q121" s="64">
        <f t="shared" si="11"/>
        <v>179.607955697674</v>
      </c>
      <c r="S121" s="27"/>
    </row>
    <row r="122" spans="1:19" s="26" customFormat="1" ht="15.75" customHeight="1">
      <c r="A122" s="55">
        <v>45</v>
      </c>
      <c r="B122" s="56" t="s">
        <v>236</v>
      </c>
      <c r="C122" s="57" t="s">
        <v>143</v>
      </c>
      <c r="D122" s="58" t="s">
        <v>8</v>
      </c>
      <c r="E122" s="59">
        <v>47</v>
      </c>
      <c r="F122" s="59">
        <v>47</v>
      </c>
      <c r="G122" s="119">
        <v>1.193</v>
      </c>
      <c r="H122" s="58" t="s">
        <v>9</v>
      </c>
      <c r="I122" s="59">
        <v>6</v>
      </c>
      <c r="J122" s="59">
        <v>21</v>
      </c>
      <c r="K122" s="119">
        <v>21.821</v>
      </c>
      <c r="L122" s="60">
        <v>-603.829066460461</v>
      </c>
      <c r="M122" s="60">
        <v>-178.5367465217495</v>
      </c>
      <c r="N122" s="61">
        <v>270.829</v>
      </c>
      <c r="O122" s="62">
        <f t="shared" si="10"/>
        <v>888.5357832000001</v>
      </c>
      <c r="P122" s="66">
        <f t="shared" si="12"/>
        <v>-1829.4539335395389</v>
      </c>
      <c r="Q122" s="64">
        <f t="shared" si="11"/>
        <v>178.5367465217495</v>
      </c>
      <c r="S122" s="27"/>
    </row>
    <row r="123" spans="1:19" s="26" customFormat="1" ht="15.75" customHeight="1">
      <c r="A123" s="55">
        <v>36</v>
      </c>
      <c r="B123" s="56" t="s">
        <v>237</v>
      </c>
      <c r="C123" s="57" t="s">
        <v>144</v>
      </c>
      <c r="D123" s="58" t="s">
        <v>8</v>
      </c>
      <c r="E123" s="59">
        <v>47</v>
      </c>
      <c r="F123" s="59">
        <v>46</v>
      </c>
      <c r="G123" s="119">
        <v>58.89</v>
      </c>
      <c r="H123" s="58" t="s">
        <v>9</v>
      </c>
      <c r="I123" s="59">
        <v>6</v>
      </c>
      <c r="J123" s="59">
        <v>21</v>
      </c>
      <c r="K123" s="119">
        <v>30.667</v>
      </c>
      <c r="L123" s="60">
        <v>-406.5</v>
      </c>
      <c r="M123" s="60">
        <v>-171.7</v>
      </c>
      <c r="N123" s="61">
        <v>282.652</v>
      </c>
      <c r="O123" s="62">
        <f t="shared" si="10"/>
        <v>927.3246816</v>
      </c>
      <c r="P123" s="66">
        <f t="shared" si="12"/>
        <v>-2026.783</v>
      </c>
      <c r="Q123" s="64">
        <f t="shared" si="11"/>
        <v>171.7</v>
      </c>
      <c r="S123" s="27"/>
    </row>
    <row r="124" spans="1:19" s="26" customFormat="1" ht="15.75" customHeight="1">
      <c r="A124" s="65">
        <v>34</v>
      </c>
      <c r="B124" s="56" t="s">
        <v>237</v>
      </c>
      <c r="C124" s="57" t="s">
        <v>145</v>
      </c>
      <c r="D124" s="58" t="s">
        <v>8</v>
      </c>
      <c r="E124" s="59">
        <v>47</v>
      </c>
      <c r="F124" s="59">
        <v>46</v>
      </c>
      <c r="G124" s="119">
        <v>57.419</v>
      </c>
      <c r="H124" s="58" t="s">
        <v>9</v>
      </c>
      <c r="I124" s="59">
        <v>6</v>
      </c>
      <c r="J124" s="59">
        <v>21</v>
      </c>
      <c r="K124" s="119">
        <v>35.89</v>
      </c>
      <c r="L124" s="60">
        <v>-288.6</v>
      </c>
      <c r="M124" s="60">
        <v>-170.94052514719212</v>
      </c>
      <c r="N124" s="61">
        <v>282.652</v>
      </c>
      <c r="O124" s="62">
        <f t="shared" si="10"/>
        <v>927.3246816</v>
      </c>
      <c r="P124" s="66">
        <f t="shared" si="12"/>
        <v>-2144.683</v>
      </c>
      <c r="Q124" s="64">
        <f t="shared" si="11"/>
        <v>170.94052514719212</v>
      </c>
      <c r="S124" s="27"/>
    </row>
    <row r="125" spans="1:19" s="26" customFormat="1" ht="15.75" customHeight="1">
      <c r="A125" s="55">
        <v>35</v>
      </c>
      <c r="B125" s="56" t="s">
        <v>237</v>
      </c>
      <c r="C125" s="57" t="s">
        <v>146</v>
      </c>
      <c r="D125" s="58" t="s">
        <v>8</v>
      </c>
      <c r="E125" s="59">
        <v>47</v>
      </c>
      <c r="F125" s="59">
        <v>46</v>
      </c>
      <c r="G125" s="119">
        <v>54.014</v>
      </c>
      <c r="H125" s="58" t="s">
        <v>9</v>
      </c>
      <c r="I125" s="59">
        <v>6</v>
      </c>
      <c r="J125" s="59">
        <v>21</v>
      </c>
      <c r="K125" s="119">
        <v>32.435</v>
      </c>
      <c r="L125" s="60">
        <v>-313.625455780837</v>
      </c>
      <c r="M125" s="60">
        <v>-295.8</v>
      </c>
      <c r="N125" s="61">
        <v>282.652</v>
      </c>
      <c r="O125" s="62">
        <f t="shared" si="10"/>
        <v>927.3246816</v>
      </c>
      <c r="P125" s="66">
        <f t="shared" si="12"/>
        <v>-2119.657544219163</v>
      </c>
      <c r="Q125" s="64">
        <f t="shared" si="11"/>
        <v>295.8</v>
      </c>
      <c r="S125" s="27"/>
    </row>
    <row r="126" spans="1:19" s="26" customFormat="1" ht="15.75" customHeight="1">
      <c r="A126" s="55">
        <v>21</v>
      </c>
      <c r="B126" s="56" t="s">
        <v>238</v>
      </c>
      <c r="C126" s="57" t="s">
        <v>147</v>
      </c>
      <c r="D126" s="58" t="s">
        <v>8</v>
      </c>
      <c r="E126" s="59">
        <v>47</v>
      </c>
      <c r="F126" s="59">
        <v>46</v>
      </c>
      <c r="G126" s="119">
        <v>49.285</v>
      </c>
      <c r="H126" s="58" t="s">
        <v>9</v>
      </c>
      <c r="I126" s="59">
        <v>6</v>
      </c>
      <c r="J126" s="59">
        <v>21</v>
      </c>
      <c r="K126" s="119">
        <v>54.299</v>
      </c>
      <c r="L126" s="60">
        <v>162.33385571282133</v>
      </c>
      <c r="M126" s="60">
        <v>-251.74515891260086</v>
      </c>
      <c r="N126" s="61">
        <v>288.372</v>
      </c>
      <c r="O126" s="62">
        <f t="shared" si="10"/>
        <v>946.0908576</v>
      </c>
      <c r="P126" s="66">
        <f t="shared" si="12"/>
        <v>-2595.6168557128212</v>
      </c>
      <c r="Q126" s="64">
        <f t="shared" si="11"/>
        <v>251.74515891260086</v>
      </c>
      <c r="S126" s="27"/>
    </row>
    <row r="127" spans="1:19" s="26" customFormat="1" ht="15.75" customHeight="1">
      <c r="A127" s="65">
        <v>139</v>
      </c>
      <c r="B127" s="56" t="s">
        <v>239</v>
      </c>
      <c r="C127" s="57" t="s">
        <v>148</v>
      </c>
      <c r="D127" s="58" t="s">
        <v>8</v>
      </c>
      <c r="E127" s="59">
        <v>47</v>
      </c>
      <c r="F127" s="59">
        <v>47</v>
      </c>
      <c r="G127" s="119">
        <v>23.471</v>
      </c>
      <c r="H127" s="58" t="s">
        <v>9</v>
      </c>
      <c r="I127" s="59">
        <v>6</v>
      </c>
      <c r="J127" s="59">
        <v>19</v>
      </c>
      <c r="K127" s="119">
        <v>58.901</v>
      </c>
      <c r="L127" s="60">
        <v>-2461.3</v>
      </c>
      <c r="M127" s="60">
        <v>-222.0073220371497</v>
      </c>
      <c r="N127" s="61">
        <v>266.83</v>
      </c>
      <c r="O127" s="62">
        <f t="shared" si="10"/>
        <v>875.4158639999999</v>
      </c>
      <c r="P127" s="66">
        <f t="shared" si="12"/>
        <v>28.01700000000028</v>
      </c>
      <c r="Q127" s="64">
        <f t="shared" si="11"/>
        <v>222.0073220371497</v>
      </c>
      <c r="S127" s="27"/>
    </row>
    <row r="128" spans="1:19" s="26" customFormat="1" ht="15.75" customHeight="1">
      <c r="A128" s="55">
        <v>134</v>
      </c>
      <c r="B128" s="56" t="s">
        <v>240</v>
      </c>
      <c r="C128" s="57" t="s">
        <v>149</v>
      </c>
      <c r="D128" s="58" t="s">
        <v>8</v>
      </c>
      <c r="E128" s="59">
        <v>47</v>
      </c>
      <c r="F128" s="59">
        <v>47</v>
      </c>
      <c r="G128" s="119">
        <v>19.711</v>
      </c>
      <c r="H128" s="58" t="s">
        <v>9</v>
      </c>
      <c r="I128" s="59">
        <v>6</v>
      </c>
      <c r="J128" s="59">
        <v>19</v>
      </c>
      <c r="K128" s="119">
        <v>59.665</v>
      </c>
      <c r="L128" s="60">
        <v>-2401.2</v>
      </c>
      <c r="M128" s="60">
        <v>-322.61601248168927</v>
      </c>
      <c r="N128" s="61">
        <v>271.152</v>
      </c>
      <c r="O128" s="62">
        <f t="shared" si="10"/>
        <v>889.5954816</v>
      </c>
      <c r="P128" s="66">
        <f t="shared" si="12"/>
        <v>-32.083000000000084</v>
      </c>
      <c r="Q128" s="64">
        <f t="shared" si="11"/>
        <v>322.61601248168927</v>
      </c>
      <c r="S128" s="27"/>
    </row>
    <row r="129" spans="1:19" s="26" customFormat="1" ht="15.75" customHeight="1">
      <c r="A129" s="55">
        <v>137</v>
      </c>
      <c r="B129" s="56" t="s">
        <v>240</v>
      </c>
      <c r="C129" s="57" t="s">
        <v>150</v>
      </c>
      <c r="D129" s="58" t="s">
        <v>8</v>
      </c>
      <c r="E129" s="59">
        <v>47</v>
      </c>
      <c r="F129" s="59">
        <v>47</v>
      </c>
      <c r="G129" s="119">
        <v>20.43</v>
      </c>
      <c r="H129" s="58" t="s">
        <v>9</v>
      </c>
      <c r="I129" s="59">
        <v>6</v>
      </c>
      <c r="J129" s="59">
        <v>19</v>
      </c>
      <c r="K129" s="119">
        <v>57.442</v>
      </c>
      <c r="L129" s="60">
        <v>-2452.4</v>
      </c>
      <c r="M129" s="60">
        <v>-320.320009433403</v>
      </c>
      <c r="N129" s="61">
        <v>271.152</v>
      </c>
      <c r="O129" s="62">
        <f t="shared" si="10"/>
        <v>889.5954816</v>
      </c>
      <c r="P129" s="66">
        <f t="shared" si="12"/>
        <v>19.11700000000019</v>
      </c>
      <c r="Q129" s="64">
        <f t="shared" si="11"/>
        <v>320.320009433403</v>
      </c>
      <c r="S129" s="27"/>
    </row>
    <row r="130" spans="1:19" s="26" customFormat="1" ht="15.75" customHeight="1">
      <c r="A130" s="65">
        <v>138</v>
      </c>
      <c r="B130" s="56" t="s">
        <v>240</v>
      </c>
      <c r="C130" s="57" t="s">
        <v>151</v>
      </c>
      <c r="D130" s="58" t="s">
        <v>8</v>
      </c>
      <c r="E130" s="59">
        <v>47</v>
      </c>
      <c r="F130" s="59">
        <v>47</v>
      </c>
      <c r="G130" s="119">
        <v>19.724</v>
      </c>
      <c r="H130" s="58" t="s">
        <v>9</v>
      </c>
      <c r="I130" s="59">
        <v>6</v>
      </c>
      <c r="J130" s="59">
        <v>19</v>
      </c>
      <c r="K130" s="119">
        <v>56.947</v>
      </c>
      <c r="L130" s="60">
        <v>-2453.4</v>
      </c>
      <c r="M130" s="60">
        <v>-344.419973990877</v>
      </c>
      <c r="N130" s="61">
        <v>271.152</v>
      </c>
      <c r="O130" s="62">
        <f t="shared" si="10"/>
        <v>889.5954816</v>
      </c>
      <c r="P130" s="66">
        <f t="shared" si="12"/>
        <v>20.11700000000019</v>
      </c>
      <c r="Q130" s="64">
        <f t="shared" si="11"/>
        <v>344.419973990877</v>
      </c>
      <c r="S130" s="27"/>
    </row>
    <row r="131" spans="1:19" s="26" customFormat="1" ht="15.75" customHeight="1">
      <c r="A131" s="55">
        <v>135</v>
      </c>
      <c r="B131" s="56" t="s">
        <v>240</v>
      </c>
      <c r="C131" s="57" t="s">
        <v>152</v>
      </c>
      <c r="D131" s="58" t="s">
        <v>8</v>
      </c>
      <c r="E131" s="59">
        <v>47</v>
      </c>
      <c r="F131" s="59">
        <v>47</v>
      </c>
      <c r="G131" s="119">
        <v>19.043</v>
      </c>
      <c r="H131" s="58" t="s">
        <v>9</v>
      </c>
      <c r="I131" s="59">
        <v>6</v>
      </c>
      <c r="J131" s="59">
        <v>19</v>
      </c>
      <c r="K131" s="119">
        <v>59.241</v>
      </c>
      <c r="L131" s="60">
        <v>-2401.2</v>
      </c>
      <c r="M131" s="60">
        <v>-345.04923383428905</v>
      </c>
      <c r="N131" s="61">
        <v>271.152</v>
      </c>
      <c r="O131" s="62">
        <f t="shared" si="10"/>
        <v>889.5954816</v>
      </c>
      <c r="P131" s="66">
        <f t="shared" si="12"/>
        <v>-32.083000000000084</v>
      </c>
      <c r="Q131" s="64">
        <f t="shared" si="11"/>
        <v>345.04923383428905</v>
      </c>
      <c r="S131" s="27"/>
    </row>
    <row r="132" spans="1:19" s="26" customFormat="1" ht="15.75" customHeight="1">
      <c r="A132" s="55">
        <v>132</v>
      </c>
      <c r="B132" s="56" t="s">
        <v>241</v>
      </c>
      <c r="C132" s="57" t="s">
        <v>153</v>
      </c>
      <c r="D132" s="58" t="s">
        <v>8</v>
      </c>
      <c r="E132" s="59">
        <v>47</v>
      </c>
      <c r="F132" s="59">
        <v>47</v>
      </c>
      <c r="G132" s="119">
        <v>20.494</v>
      </c>
      <c r="H132" s="58" t="s">
        <v>9</v>
      </c>
      <c r="I132" s="59">
        <v>6</v>
      </c>
      <c r="J132" s="59">
        <v>20</v>
      </c>
      <c r="K132" s="119">
        <v>2.087</v>
      </c>
      <c r="L132" s="60">
        <v>-2364.3</v>
      </c>
      <c r="M132" s="60">
        <v>-280.6088935534162</v>
      </c>
      <c r="N132" s="61">
        <v>270.647</v>
      </c>
      <c r="O132" s="62">
        <f t="shared" si="10"/>
        <v>887.9386776</v>
      </c>
      <c r="P132" s="66">
        <f t="shared" si="12"/>
        <v>-68.98299999999972</v>
      </c>
      <c r="Q132" s="64">
        <f t="shared" si="11"/>
        <v>280.6088935534162</v>
      </c>
      <c r="S132" s="27"/>
    </row>
    <row r="133" spans="1:19" s="26" customFormat="1" ht="15.75" customHeight="1">
      <c r="A133" s="65">
        <v>129</v>
      </c>
      <c r="B133" s="56" t="s">
        <v>241</v>
      </c>
      <c r="C133" s="57" t="s">
        <v>154</v>
      </c>
      <c r="D133" s="58" t="s">
        <v>8</v>
      </c>
      <c r="E133" s="59">
        <v>47</v>
      </c>
      <c r="F133" s="59">
        <v>47</v>
      </c>
      <c r="G133" s="119">
        <v>19.667</v>
      </c>
      <c r="H133" s="58" t="s">
        <v>9</v>
      </c>
      <c r="I133" s="59">
        <v>6</v>
      </c>
      <c r="J133" s="59">
        <v>20</v>
      </c>
      <c r="K133" s="119">
        <v>2.519</v>
      </c>
      <c r="L133" s="60">
        <v>-2346</v>
      </c>
      <c r="M133" s="60">
        <v>-300.5</v>
      </c>
      <c r="N133" s="61">
        <v>270.647</v>
      </c>
      <c r="O133" s="62">
        <f t="shared" si="10"/>
        <v>887.9386776</v>
      </c>
      <c r="P133" s="66">
        <f t="shared" si="12"/>
        <v>-87.2829999999999</v>
      </c>
      <c r="Q133" s="64">
        <f t="shared" si="11"/>
        <v>300.5</v>
      </c>
      <c r="S133" s="27"/>
    </row>
    <row r="134" spans="1:19" s="26" customFormat="1" ht="15.75" customHeight="1">
      <c r="A134" s="55">
        <v>128</v>
      </c>
      <c r="B134" s="56" t="s">
        <v>241</v>
      </c>
      <c r="C134" s="57" t="s">
        <v>155</v>
      </c>
      <c r="D134" s="58" t="s">
        <v>8</v>
      </c>
      <c r="E134" s="59">
        <v>47</v>
      </c>
      <c r="F134" s="59">
        <v>47</v>
      </c>
      <c r="G134" s="119">
        <v>19.857</v>
      </c>
      <c r="H134" s="58" t="s">
        <v>9</v>
      </c>
      <c r="I134" s="59">
        <v>6</v>
      </c>
      <c r="J134" s="59">
        <v>20</v>
      </c>
      <c r="K134" s="119">
        <v>3.252</v>
      </c>
      <c r="L134" s="60">
        <v>-2334.2</v>
      </c>
      <c r="M134" s="60">
        <v>-289.21550368726434</v>
      </c>
      <c r="N134" s="61">
        <v>270.647</v>
      </c>
      <c r="O134" s="62">
        <f t="shared" si="10"/>
        <v>887.9386776</v>
      </c>
      <c r="P134" s="66">
        <f t="shared" si="12"/>
        <v>-99.08300000000008</v>
      </c>
      <c r="Q134" s="64">
        <f t="shared" si="11"/>
        <v>289.21550368726434</v>
      </c>
      <c r="S134" s="27"/>
    </row>
    <row r="135" spans="1:19" s="26" customFormat="1" ht="15.75" customHeight="1">
      <c r="A135" s="55">
        <v>131</v>
      </c>
      <c r="B135" s="56" t="s">
        <v>241</v>
      </c>
      <c r="C135" s="57" t="s">
        <v>156</v>
      </c>
      <c r="D135" s="58" t="s">
        <v>8</v>
      </c>
      <c r="E135" s="59">
        <v>47</v>
      </c>
      <c r="F135" s="59">
        <v>47</v>
      </c>
      <c r="G135" s="119">
        <v>20.668</v>
      </c>
      <c r="H135" s="58" t="s">
        <v>9</v>
      </c>
      <c r="I135" s="59">
        <v>6</v>
      </c>
      <c r="J135" s="59">
        <v>20</v>
      </c>
      <c r="K135" s="119">
        <v>2.846</v>
      </c>
      <c r="L135" s="60">
        <v>-2351.8</v>
      </c>
      <c r="M135" s="60">
        <v>-269.4</v>
      </c>
      <c r="N135" s="61">
        <v>270.647</v>
      </c>
      <c r="O135" s="62">
        <f aca="true" t="shared" si="13" ref="O135:O158">$N135*3.2808</f>
        <v>887.9386776</v>
      </c>
      <c r="P135" s="66">
        <f t="shared" si="12"/>
        <v>-81.48299999999972</v>
      </c>
      <c r="Q135" s="64">
        <f aca="true" t="shared" si="14" ref="Q135:Q158">IF(M135&lt;&gt;"",-M135,"")</f>
        <v>269.4</v>
      </c>
      <c r="S135" s="27"/>
    </row>
    <row r="136" spans="1:19" s="26" customFormat="1" ht="15.75" customHeight="1">
      <c r="A136" s="65">
        <v>130</v>
      </c>
      <c r="B136" s="56" t="s">
        <v>242</v>
      </c>
      <c r="C136" s="57" t="s">
        <v>157</v>
      </c>
      <c r="D136" s="58" t="s">
        <v>8</v>
      </c>
      <c r="E136" s="59">
        <v>47</v>
      </c>
      <c r="F136" s="59">
        <v>47</v>
      </c>
      <c r="G136" s="119">
        <v>16.432</v>
      </c>
      <c r="H136" s="58" t="s">
        <v>9</v>
      </c>
      <c r="I136" s="59">
        <v>6</v>
      </c>
      <c r="J136" s="59">
        <v>20</v>
      </c>
      <c r="K136" s="119">
        <v>0.256</v>
      </c>
      <c r="L136" s="60">
        <v>-2350.2</v>
      </c>
      <c r="M136" s="60">
        <v>-410.9</v>
      </c>
      <c r="N136" s="61">
        <v>287.646</v>
      </c>
      <c r="O136" s="62">
        <f t="shared" si="13"/>
        <v>943.7089968000001</v>
      </c>
      <c r="P136" s="66">
        <f t="shared" si="12"/>
        <v>-83.08300000000008</v>
      </c>
      <c r="Q136" s="64">
        <f t="shared" si="14"/>
        <v>410.9</v>
      </c>
      <c r="S136" s="27"/>
    </row>
    <row r="137" spans="1:19" s="26" customFormat="1" ht="15.75" customHeight="1">
      <c r="A137" s="55">
        <v>127</v>
      </c>
      <c r="B137" s="56" t="s">
        <v>242</v>
      </c>
      <c r="C137" s="57" t="s">
        <v>158</v>
      </c>
      <c r="D137" s="58" t="s">
        <v>8</v>
      </c>
      <c r="E137" s="59">
        <v>47</v>
      </c>
      <c r="F137" s="59">
        <v>47</v>
      </c>
      <c r="G137" s="119">
        <v>18.421</v>
      </c>
      <c r="H137" s="58" t="s">
        <v>9</v>
      </c>
      <c r="I137" s="59">
        <v>6</v>
      </c>
      <c r="J137" s="59">
        <v>20</v>
      </c>
      <c r="K137" s="119">
        <v>5.372</v>
      </c>
      <c r="L137" s="60">
        <v>-2276.3</v>
      </c>
      <c r="M137" s="60">
        <v>-312.72959320004355</v>
      </c>
      <c r="N137" s="61">
        <v>282.642</v>
      </c>
      <c r="O137" s="62">
        <f t="shared" si="13"/>
        <v>927.2918736</v>
      </c>
      <c r="P137" s="66">
        <f t="shared" si="12"/>
        <v>-156.98299999999972</v>
      </c>
      <c r="Q137" s="64">
        <f t="shared" si="14"/>
        <v>312.72959320004355</v>
      </c>
      <c r="S137" s="27"/>
    </row>
    <row r="138" spans="1:19" s="26" customFormat="1" ht="15.75" customHeight="1">
      <c r="A138" s="55">
        <v>125</v>
      </c>
      <c r="B138" s="56" t="s">
        <v>242</v>
      </c>
      <c r="C138" s="57" t="s">
        <v>159</v>
      </c>
      <c r="D138" s="58" t="s">
        <v>8</v>
      </c>
      <c r="E138" s="59">
        <v>47</v>
      </c>
      <c r="F138" s="59">
        <v>47</v>
      </c>
      <c r="G138" s="119">
        <v>14.505</v>
      </c>
      <c r="H138" s="58" t="s">
        <v>9</v>
      </c>
      <c r="I138" s="59">
        <v>6</v>
      </c>
      <c r="J138" s="59">
        <v>20</v>
      </c>
      <c r="K138" s="119">
        <v>16.326</v>
      </c>
      <c r="L138" s="60">
        <v>-2019.1</v>
      </c>
      <c r="M138" s="60">
        <v>-334.6</v>
      </c>
      <c r="N138" s="61">
        <v>285.237</v>
      </c>
      <c r="O138" s="62">
        <f t="shared" si="13"/>
        <v>935.8055496000002</v>
      </c>
      <c r="P138" s="66">
        <f t="shared" si="12"/>
        <v>-414.183</v>
      </c>
      <c r="Q138" s="64">
        <f t="shared" si="14"/>
        <v>334.6</v>
      </c>
      <c r="S138" s="27"/>
    </row>
    <row r="139" spans="1:19" s="26" customFormat="1" ht="15.75" customHeight="1">
      <c r="A139" s="65">
        <v>124</v>
      </c>
      <c r="B139" s="56" t="s">
        <v>243</v>
      </c>
      <c r="C139" s="57" t="s">
        <v>160</v>
      </c>
      <c r="D139" s="58" t="s">
        <v>8</v>
      </c>
      <c r="E139" s="59">
        <v>47</v>
      </c>
      <c r="F139" s="59">
        <v>47</v>
      </c>
      <c r="G139" s="119">
        <v>16.591</v>
      </c>
      <c r="H139" s="58" t="s">
        <v>9</v>
      </c>
      <c r="I139" s="59">
        <v>6</v>
      </c>
      <c r="J139" s="59">
        <v>20</v>
      </c>
      <c r="K139" s="119">
        <v>22.477</v>
      </c>
      <c r="L139" s="60">
        <v>-1926.6</v>
      </c>
      <c r="M139" s="60">
        <v>-225.2095611977023</v>
      </c>
      <c r="N139" s="61">
        <v>270.32</v>
      </c>
      <c r="O139" s="62">
        <f t="shared" si="13"/>
        <v>886.865856</v>
      </c>
      <c r="P139" s="66">
        <f t="shared" si="12"/>
        <v>-506.683</v>
      </c>
      <c r="Q139" s="64">
        <f t="shared" si="14"/>
        <v>225.2095611977023</v>
      </c>
      <c r="S139" s="27"/>
    </row>
    <row r="140" spans="1:19" s="26" customFormat="1" ht="15.75" customHeight="1">
      <c r="A140" s="55">
        <v>123</v>
      </c>
      <c r="B140" s="56" t="s">
        <v>243</v>
      </c>
      <c r="C140" s="57" t="s">
        <v>161</v>
      </c>
      <c r="D140" s="58" t="s">
        <v>8</v>
      </c>
      <c r="E140" s="59">
        <v>47</v>
      </c>
      <c r="F140" s="59">
        <v>47</v>
      </c>
      <c r="G140" s="119">
        <v>16.19</v>
      </c>
      <c r="H140" s="58" t="s">
        <v>9</v>
      </c>
      <c r="I140" s="59">
        <v>6</v>
      </c>
      <c r="J140" s="59">
        <v>20</v>
      </c>
      <c r="K140" s="119">
        <v>23.298</v>
      </c>
      <c r="L140" s="60">
        <v>-1906</v>
      </c>
      <c r="M140" s="60">
        <v>-229.91149196586213</v>
      </c>
      <c r="N140" s="61">
        <v>270.32</v>
      </c>
      <c r="O140" s="62">
        <f t="shared" si="13"/>
        <v>886.865856</v>
      </c>
      <c r="P140" s="66">
        <f t="shared" si="12"/>
        <v>-527.2829999999999</v>
      </c>
      <c r="Q140" s="64">
        <f t="shared" si="14"/>
        <v>229.91149196586213</v>
      </c>
      <c r="S140" s="27"/>
    </row>
    <row r="141" spans="1:19" s="26" customFormat="1" ht="15.75" customHeight="1">
      <c r="A141" s="55">
        <v>122</v>
      </c>
      <c r="B141" s="56" t="s">
        <v>244</v>
      </c>
      <c r="C141" s="57" t="s">
        <v>162</v>
      </c>
      <c r="D141" s="58" t="s">
        <v>8</v>
      </c>
      <c r="E141" s="59">
        <v>47</v>
      </c>
      <c r="F141" s="59">
        <v>47</v>
      </c>
      <c r="G141" s="119">
        <v>14.096</v>
      </c>
      <c r="H141" s="58" t="s">
        <v>9</v>
      </c>
      <c r="I141" s="59">
        <v>6</v>
      </c>
      <c r="J141" s="59">
        <v>20</v>
      </c>
      <c r="K141" s="119">
        <v>28.306</v>
      </c>
      <c r="L141" s="60">
        <v>-1784.7</v>
      </c>
      <c r="M141" s="60">
        <v>-248.5</v>
      </c>
      <c r="N141" s="61">
        <v>275.69</v>
      </c>
      <c r="O141" s="62">
        <f t="shared" si="13"/>
        <v>904.483752</v>
      </c>
      <c r="P141" s="66">
        <f t="shared" si="12"/>
        <v>-648.5829999999999</v>
      </c>
      <c r="Q141" s="64">
        <f t="shared" si="14"/>
        <v>248.5</v>
      </c>
      <c r="S141" s="27"/>
    </row>
    <row r="142" spans="1:19" s="26" customFormat="1" ht="15.75" customHeight="1">
      <c r="A142" s="65">
        <v>121</v>
      </c>
      <c r="B142" s="56" t="s">
        <v>244</v>
      </c>
      <c r="C142" s="57" t="s">
        <v>163</v>
      </c>
      <c r="D142" s="58" t="s">
        <v>8</v>
      </c>
      <c r="E142" s="59">
        <v>47</v>
      </c>
      <c r="F142" s="59">
        <v>47</v>
      </c>
      <c r="G142" s="119">
        <v>13.669</v>
      </c>
      <c r="H142" s="58" t="s">
        <v>9</v>
      </c>
      <c r="I142" s="59">
        <v>6</v>
      </c>
      <c r="J142" s="59">
        <v>20</v>
      </c>
      <c r="K142" s="119">
        <v>28.772</v>
      </c>
      <c r="L142" s="60">
        <v>-1770.7</v>
      </c>
      <c r="M142" s="60">
        <v>-256.8</v>
      </c>
      <c r="N142" s="61">
        <v>275.69</v>
      </c>
      <c r="O142" s="62">
        <f t="shared" si="13"/>
        <v>904.483752</v>
      </c>
      <c r="P142" s="66">
        <f t="shared" si="12"/>
        <v>-662.5829999999999</v>
      </c>
      <c r="Q142" s="64">
        <f t="shared" si="14"/>
        <v>256.8</v>
      </c>
      <c r="S142" s="27"/>
    </row>
    <row r="143" spans="1:19" s="26" customFormat="1" ht="15.75" customHeight="1">
      <c r="A143" s="55">
        <v>119</v>
      </c>
      <c r="B143" s="56" t="s">
        <v>244</v>
      </c>
      <c r="C143" s="57" t="s">
        <v>164</v>
      </c>
      <c r="D143" s="58" t="s">
        <v>8</v>
      </c>
      <c r="E143" s="59">
        <v>47</v>
      </c>
      <c r="F143" s="59">
        <v>47</v>
      </c>
      <c r="G143" s="119">
        <v>14.204</v>
      </c>
      <c r="H143" s="58" t="s">
        <v>9</v>
      </c>
      <c r="I143" s="59">
        <v>6</v>
      </c>
      <c r="J143" s="59">
        <v>20</v>
      </c>
      <c r="K143" s="119">
        <v>29.849</v>
      </c>
      <c r="L143" s="60">
        <v>-1756.5</v>
      </c>
      <c r="M143" s="60">
        <v>-232.92684587550423</v>
      </c>
      <c r="N143" s="61">
        <v>275.69</v>
      </c>
      <c r="O143" s="62">
        <f t="shared" si="13"/>
        <v>904.483752</v>
      </c>
      <c r="P143" s="66">
        <f aca="true" t="shared" si="15" ref="P143:P158">IF(L143&lt;&gt;"",-L143-$C$2,"")</f>
        <v>-676.7829999999999</v>
      </c>
      <c r="Q143" s="64">
        <f t="shared" si="14"/>
        <v>232.92684587550423</v>
      </c>
      <c r="S143" s="27"/>
    </row>
    <row r="144" spans="1:19" s="26" customFormat="1" ht="15.75" customHeight="1">
      <c r="A144" s="55">
        <v>120</v>
      </c>
      <c r="B144" s="56" t="s">
        <v>244</v>
      </c>
      <c r="C144" s="57" t="s">
        <v>165</v>
      </c>
      <c r="D144" s="58" t="s">
        <v>8</v>
      </c>
      <c r="E144" s="59">
        <v>47</v>
      </c>
      <c r="F144" s="59">
        <v>47</v>
      </c>
      <c r="G144" s="119">
        <v>14.632</v>
      </c>
      <c r="H144" s="58" t="s">
        <v>9</v>
      </c>
      <c r="I144" s="59">
        <v>6</v>
      </c>
      <c r="J144" s="59">
        <v>20</v>
      </c>
      <c r="K144" s="119">
        <v>29.382</v>
      </c>
      <c r="L144" s="60">
        <v>-1770.6</v>
      </c>
      <c r="M144" s="60">
        <v>-224.54905032521077</v>
      </c>
      <c r="N144" s="61">
        <v>275.69</v>
      </c>
      <c r="O144" s="62">
        <f t="shared" si="13"/>
        <v>904.483752</v>
      </c>
      <c r="P144" s="66">
        <f t="shared" si="15"/>
        <v>-662.683</v>
      </c>
      <c r="Q144" s="64">
        <f t="shared" si="14"/>
        <v>224.54905032521077</v>
      </c>
      <c r="S144" s="27"/>
    </row>
    <row r="145" spans="1:19" s="26" customFormat="1" ht="15.75" customHeight="1">
      <c r="A145" s="65">
        <v>41</v>
      </c>
      <c r="B145" s="56" t="s">
        <v>245</v>
      </c>
      <c r="C145" s="57" t="s">
        <v>166</v>
      </c>
      <c r="D145" s="58" t="s">
        <v>8</v>
      </c>
      <c r="E145" s="59">
        <v>47</v>
      </c>
      <c r="F145" s="59">
        <v>47</v>
      </c>
      <c r="G145" s="119">
        <v>39.321</v>
      </c>
      <c r="H145" s="58" t="s">
        <v>9</v>
      </c>
      <c r="I145" s="59">
        <v>6</v>
      </c>
      <c r="J145" s="59">
        <v>21</v>
      </c>
      <c r="K145" s="119">
        <v>52.003</v>
      </c>
      <c r="L145" s="60">
        <v>-487.6</v>
      </c>
      <c r="M145" s="60">
        <v>1151</v>
      </c>
      <c r="N145" s="61">
        <v>324.979</v>
      </c>
      <c r="O145" s="62">
        <f t="shared" si="13"/>
        <v>1066.1911032</v>
      </c>
      <c r="P145" s="66">
        <f t="shared" si="15"/>
        <v>-1945.683</v>
      </c>
      <c r="Q145" s="64">
        <f t="shared" si="14"/>
        <v>-1151</v>
      </c>
      <c r="S145" s="27"/>
    </row>
    <row r="146" spans="1:17" s="26" customFormat="1" ht="15.75" customHeight="1">
      <c r="A146" s="55">
        <v>1</v>
      </c>
      <c r="B146" s="56" t="s">
        <v>246</v>
      </c>
      <c r="C146" s="57" t="s">
        <v>167</v>
      </c>
      <c r="D146" s="58" t="s">
        <v>8</v>
      </c>
      <c r="E146" s="59">
        <v>47</v>
      </c>
      <c r="F146" s="59">
        <v>46</v>
      </c>
      <c r="G146" s="119">
        <v>49.74</v>
      </c>
      <c r="H146" s="58" t="s">
        <v>9</v>
      </c>
      <c r="I146" s="59">
        <v>6</v>
      </c>
      <c r="J146" s="59">
        <v>22</v>
      </c>
      <c r="K146" s="119">
        <v>22.099</v>
      </c>
      <c r="L146" s="60">
        <v>689.1</v>
      </c>
      <c r="M146" s="60">
        <v>-11.820173006298125</v>
      </c>
      <c r="N146" s="61">
        <v>270.642</v>
      </c>
      <c r="O146" s="62">
        <f t="shared" si="13"/>
        <v>887.9222736</v>
      </c>
      <c r="P146" s="66">
        <f t="shared" si="15"/>
        <v>-3122.383</v>
      </c>
      <c r="Q146" s="64">
        <f t="shared" si="14"/>
        <v>11.820173006298125</v>
      </c>
    </row>
    <row r="147" spans="1:19" s="26" customFormat="1" ht="15.75" customHeight="1">
      <c r="A147" s="55">
        <v>117</v>
      </c>
      <c r="B147" s="56" t="s">
        <v>247</v>
      </c>
      <c r="C147" s="57" t="s">
        <v>168</v>
      </c>
      <c r="D147" s="58" t="s">
        <v>8</v>
      </c>
      <c r="E147" s="59">
        <v>47</v>
      </c>
      <c r="F147" s="59">
        <v>47</v>
      </c>
      <c r="G147" s="119">
        <v>28.809</v>
      </c>
      <c r="H147" s="58" t="s">
        <v>9</v>
      </c>
      <c r="I147" s="59">
        <v>6</v>
      </c>
      <c r="J147" s="59">
        <v>20</v>
      </c>
      <c r="K147" s="119">
        <v>49.206</v>
      </c>
      <c r="L147" s="60">
        <v>-1562.6</v>
      </c>
      <c r="M147" s="60">
        <v>339.9</v>
      </c>
      <c r="N147" s="61">
        <v>278.255</v>
      </c>
      <c r="O147" s="62">
        <f t="shared" si="13"/>
        <v>912.899004</v>
      </c>
      <c r="P147" s="66">
        <f t="shared" si="15"/>
        <v>-870.683</v>
      </c>
      <c r="Q147" s="64">
        <f t="shared" si="14"/>
        <v>-339.9</v>
      </c>
      <c r="S147" s="27"/>
    </row>
    <row r="148" spans="1:19" s="26" customFormat="1" ht="15.75" customHeight="1">
      <c r="A148" s="65">
        <v>116</v>
      </c>
      <c r="B148" s="56" t="s">
        <v>247</v>
      </c>
      <c r="C148" s="57" t="s">
        <v>169</v>
      </c>
      <c r="D148" s="58" t="s">
        <v>8</v>
      </c>
      <c r="E148" s="59">
        <v>47</v>
      </c>
      <c r="F148" s="59">
        <v>47</v>
      </c>
      <c r="G148" s="119">
        <v>30.424</v>
      </c>
      <c r="H148" s="58" t="s">
        <v>9</v>
      </c>
      <c r="I148" s="59">
        <v>6</v>
      </c>
      <c r="J148" s="59">
        <v>20</v>
      </c>
      <c r="K148" s="119">
        <v>50.536</v>
      </c>
      <c r="L148" s="60">
        <v>-1556.7</v>
      </c>
      <c r="M148" s="60">
        <v>396.7</v>
      </c>
      <c r="N148" s="61">
        <v>278.255</v>
      </c>
      <c r="O148" s="62">
        <f t="shared" si="13"/>
        <v>912.899004</v>
      </c>
      <c r="P148" s="66">
        <f t="shared" si="15"/>
        <v>-876.5829999999999</v>
      </c>
      <c r="Q148" s="64">
        <f t="shared" si="14"/>
        <v>-396.7</v>
      </c>
      <c r="S148" s="27"/>
    </row>
    <row r="149" spans="1:19" s="26" customFormat="1" ht="15.75" customHeight="1">
      <c r="A149" s="55">
        <v>114</v>
      </c>
      <c r="B149" s="56" t="s">
        <v>247</v>
      </c>
      <c r="C149" s="57" t="s">
        <v>170</v>
      </c>
      <c r="D149" s="58" t="s">
        <v>8</v>
      </c>
      <c r="E149" s="59">
        <v>47</v>
      </c>
      <c r="F149" s="59">
        <v>47</v>
      </c>
      <c r="G149" s="119">
        <v>30.171</v>
      </c>
      <c r="H149" s="58" t="s">
        <v>9</v>
      </c>
      <c r="I149" s="59">
        <v>6</v>
      </c>
      <c r="J149" s="59">
        <v>20</v>
      </c>
      <c r="K149" s="119">
        <v>51.648</v>
      </c>
      <c r="L149" s="60">
        <v>-1532.4</v>
      </c>
      <c r="M149" s="60">
        <v>398.621326258545</v>
      </c>
      <c r="N149" s="61">
        <v>278.255</v>
      </c>
      <c r="O149" s="62">
        <f t="shared" si="13"/>
        <v>912.899004</v>
      </c>
      <c r="P149" s="66">
        <f t="shared" si="15"/>
        <v>-900.8829999999998</v>
      </c>
      <c r="Q149" s="64">
        <f t="shared" si="14"/>
        <v>-398.621326258545</v>
      </c>
      <c r="S149" s="27"/>
    </row>
    <row r="150" spans="1:19" s="26" customFormat="1" ht="15.75" customHeight="1">
      <c r="A150" s="55">
        <v>115</v>
      </c>
      <c r="B150" s="56" t="s">
        <v>247</v>
      </c>
      <c r="C150" s="57" t="s">
        <v>171</v>
      </c>
      <c r="D150" s="58" t="s">
        <v>8</v>
      </c>
      <c r="E150" s="59">
        <v>47</v>
      </c>
      <c r="F150" s="59">
        <v>47</v>
      </c>
      <c r="G150" s="119">
        <v>28.57</v>
      </c>
      <c r="H150" s="58" t="s">
        <v>9</v>
      </c>
      <c r="I150" s="59">
        <v>6</v>
      </c>
      <c r="J150" s="59">
        <v>20</v>
      </c>
      <c r="K150" s="119">
        <v>50.303</v>
      </c>
      <c r="L150" s="60">
        <v>-1538.8</v>
      </c>
      <c r="M150" s="60">
        <v>342.1</v>
      </c>
      <c r="N150" s="61">
        <v>278.255</v>
      </c>
      <c r="O150" s="62">
        <f t="shared" si="13"/>
        <v>912.899004</v>
      </c>
      <c r="P150" s="66">
        <f t="shared" si="15"/>
        <v>-894.483</v>
      </c>
      <c r="Q150" s="64">
        <f t="shared" si="14"/>
        <v>-342.1</v>
      </c>
      <c r="S150" s="27"/>
    </row>
    <row r="151" spans="1:19" s="26" customFormat="1" ht="15.75" customHeight="1">
      <c r="A151" s="65">
        <v>148</v>
      </c>
      <c r="B151" s="56" t="s">
        <v>248</v>
      </c>
      <c r="C151" s="57" t="s">
        <v>172</v>
      </c>
      <c r="D151" s="58" t="s">
        <v>8</v>
      </c>
      <c r="E151" s="59">
        <v>47</v>
      </c>
      <c r="F151" s="59">
        <v>47</v>
      </c>
      <c r="G151" s="119">
        <v>53.082</v>
      </c>
      <c r="H151" s="58" t="s">
        <v>9</v>
      </c>
      <c r="I151" s="59">
        <v>6</v>
      </c>
      <c r="J151" s="59">
        <v>19</v>
      </c>
      <c r="K151" s="119">
        <v>42.321</v>
      </c>
      <c r="L151" s="60">
        <v>-3137.1</v>
      </c>
      <c r="M151" s="60">
        <v>484.2780625210903</v>
      </c>
      <c r="N151" s="61">
        <v>297.81</v>
      </c>
      <c r="O151" s="62">
        <f t="shared" si="13"/>
        <v>977.055048</v>
      </c>
      <c r="P151" s="66">
        <f t="shared" si="15"/>
        <v>703.817</v>
      </c>
      <c r="Q151" s="64">
        <f t="shared" si="14"/>
        <v>-484.2780625210903</v>
      </c>
      <c r="S151" s="27"/>
    </row>
    <row r="152" spans="1:19" s="26" customFormat="1" ht="15.75" customHeight="1">
      <c r="A152" s="55">
        <v>147</v>
      </c>
      <c r="B152" s="56" t="s">
        <v>249</v>
      </c>
      <c r="C152" s="57" t="s">
        <v>173</v>
      </c>
      <c r="D152" s="58" t="s">
        <v>8</v>
      </c>
      <c r="E152" s="59">
        <v>47</v>
      </c>
      <c r="F152" s="59">
        <v>47</v>
      </c>
      <c r="G152" s="119">
        <v>47.573</v>
      </c>
      <c r="H152" s="58" t="s">
        <v>9</v>
      </c>
      <c r="I152" s="59">
        <v>6</v>
      </c>
      <c r="J152" s="59">
        <v>19</v>
      </c>
      <c r="K152" s="119">
        <v>46.44</v>
      </c>
      <c r="L152" s="60">
        <v>-2991.5</v>
      </c>
      <c r="M152" s="60">
        <v>361.2</v>
      </c>
      <c r="N152" s="61">
        <v>286.543</v>
      </c>
      <c r="O152" s="62">
        <f t="shared" si="13"/>
        <v>940.0902744000001</v>
      </c>
      <c r="P152" s="66">
        <f t="shared" si="15"/>
        <v>558.2170000000001</v>
      </c>
      <c r="Q152" s="64">
        <f t="shared" si="14"/>
        <v>-361.2</v>
      </c>
      <c r="S152" s="27"/>
    </row>
    <row r="153" spans="1:19" s="26" customFormat="1" ht="15.75" customHeight="1">
      <c r="A153" s="55">
        <v>146</v>
      </c>
      <c r="B153" s="56" t="s">
        <v>249</v>
      </c>
      <c r="C153" s="57" t="s">
        <v>174</v>
      </c>
      <c r="D153" s="58" t="s">
        <v>8</v>
      </c>
      <c r="E153" s="59">
        <v>47</v>
      </c>
      <c r="F153" s="59">
        <v>47</v>
      </c>
      <c r="G153" s="119">
        <v>48.545</v>
      </c>
      <c r="H153" s="58" t="s">
        <v>9</v>
      </c>
      <c r="I153" s="59">
        <v>6</v>
      </c>
      <c r="J153" s="59">
        <v>19</v>
      </c>
      <c r="K153" s="119">
        <v>49.603</v>
      </c>
      <c r="L153" s="60">
        <v>-2942.7</v>
      </c>
      <c r="M153" s="60">
        <v>414.6</v>
      </c>
      <c r="N153" s="61">
        <v>286.885</v>
      </c>
      <c r="O153" s="62">
        <f t="shared" si="13"/>
        <v>941.212308</v>
      </c>
      <c r="P153" s="66">
        <f t="shared" si="15"/>
        <v>509.4169999999999</v>
      </c>
      <c r="Q153" s="64">
        <f t="shared" si="14"/>
        <v>-414.6</v>
      </c>
      <c r="S153" s="27"/>
    </row>
    <row r="154" spans="1:19" s="26" customFormat="1" ht="15.75" customHeight="1">
      <c r="A154" s="65">
        <v>151</v>
      </c>
      <c r="B154" s="56" t="s">
        <v>250</v>
      </c>
      <c r="C154" s="57" t="s">
        <v>175</v>
      </c>
      <c r="D154" s="58" t="s">
        <v>8</v>
      </c>
      <c r="E154" s="59">
        <v>47</v>
      </c>
      <c r="F154" s="59">
        <v>47</v>
      </c>
      <c r="G154" s="119">
        <v>30.572</v>
      </c>
      <c r="H154" s="58" t="s">
        <v>9</v>
      </c>
      <c r="I154" s="59">
        <v>6</v>
      </c>
      <c r="J154" s="59">
        <v>19</v>
      </c>
      <c r="K154" s="119">
        <v>2.366</v>
      </c>
      <c r="L154" s="60">
        <v>-3629.8</v>
      </c>
      <c r="M154" s="60">
        <v>-481.129956074052</v>
      </c>
      <c r="N154" s="61">
        <v>279.432</v>
      </c>
      <c r="O154" s="62">
        <f t="shared" si="13"/>
        <v>916.7605056000001</v>
      </c>
      <c r="P154" s="66">
        <f t="shared" si="15"/>
        <v>1196.5170000000003</v>
      </c>
      <c r="Q154" s="64">
        <f t="shared" si="14"/>
        <v>481.129956074052</v>
      </c>
      <c r="S154" s="27"/>
    </row>
    <row r="155" spans="1:19" s="26" customFormat="1" ht="15.75" customHeight="1">
      <c r="A155" s="55">
        <v>149</v>
      </c>
      <c r="B155" s="56" t="s">
        <v>251</v>
      </c>
      <c r="C155" s="57" t="s">
        <v>176</v>
      </c>
      <c r="D155" s="58" t="s">
        <v>8</v>
      </c>
      <c r="E155" s="59">
        <v>47</v>
      </c>
      <c r="F155" s="59">
        <v>47</v>
      </c>
      <c r="G155" s="119">
        <v>36.711</v>
      </c>
      <c r="H155" s="58" t="s">
        <v>9</v>
      </c>
      <c r="I155" s="59">
        <v>6</v>
      </c>
      <c r="J155" s="59">
        <v>19</v>
      </c>
      <c r="K155" s="119">
        <v>25.298</v>
      </c>
      <c r="L155" s="60">
        <v>-3264.9</v>
      </c>
      <c r="M155" s="60">
        <v>-119.7</v>
      </c>
      <c r="N155" s="61">
        <v>286.035</v>
      </c>
      <c r="O155" s="62">
        <f t="shared" si="13"/>
        <v>938.4236280000001</v>
      </c>
      <c r="P155" s="66">
        <f t="shared" si="15"/>
        <v>831.6170000000002</v>
      </c>
      <c r="Q155" s="64">
        <f t="shared" si="14"/>
        <v>119.7</v>
      </c>
      <c r="S155" s="27"/>
    </row>
    <row r="156" spans="1:19" s="26" customFormat="1" ht="15.75" customHeight="1">
      <c r="A156" s="55">
        <v>84</v>
      </c>
      <c r="B156" s="56" t="s">
        <v>248</v>
      </c>
      <c r="C156" s="57" t="s">
        <v>177</v>
      </c>
      <c r="D156" s="58" t="s">
        <v>8</v>
      </c>
      <c r="E156" s="59">
        <v>47</v>
      </c>
      <c r="F156" s="59">
        <v>46</v>
      </c>
      <c r="G156" s="119">
        <v>42.561</v>
      </c>
      <c r="H156" s="58" t="s">
        <v>9</v>
      </c>
      <c r="I156" s="59">
        <v>6</v>
      </c>
      <c r="J156" s="59">
        <v>20</v>
      </c>
      <c r="K156" s="119">
        <v>42.419</v>
      </c>
      <c r="L156" s="60">
        <v>-1132.7</v>
      </c>
      <c r="M156" s="60">
        <v>-1029.4</v>
      </c>
      <c r="N156" s="61">
        <v>296.1</v>
      </c>
      <c r="O156" s="62">
        <f t="shared" si="13"/>
        <v>971.4448800000001</v>
      </c>
      <c r="P156" s="66">
        <f t="shared" si="15"/>
        <v>-1300.5829999999999</v>
      </c>
      <c r="Q156" s="64">
        <f t="shared" si="14"/>
        <v>1029.4</v>
      </c>
      <c r="S156" s="27"/>
    </row>
    <row r="157" spans="1:19" s="26" customFormat="1" ht="15.75" customHeight="1">
      <c r="A157" s="65">
        <v>80</v>
      </c>
      <c r="B157" s="56" t="s">
        <v>252</v>
      </c>
      <c r="C157" s="57" t="s">
        <v>178</v>
      </c>
      <c r="D157" s="58" t="s">
        <v>8</v>
      </c>
      <c r="E157" s="59">
        <v>47</v>
      </c>
      <c r="F157" s="59">
        <v>44</v>
      </c>
      <c r="G157" s="119">
        <v>54.964</v>
      </c>
      <c r="H157" s="58" t="s">
        <v>9</v>
      </c>
      <c r="I157" s="59">
        <v>6</v>
      </c>
      <c r="J157" s="59">
        <v>19</v>
      </c>
      <c r="K157" s="119">
        <v>41.791</v>
      </c>
      <c r="L157" s="60">
        <v>-992.1</v>
      </c>
      <c r="M157" s="60">
        <v>-4581.5</v>
      </c>
      <c r="N157" s="61">
        <v>383.116</v>
      </c>
      <c r="O157" s="62">
        <f t="shared" si="13"/>
        <v>1256.9269728</v>
      </c>
      <c r="P157" s="66">
        <f t="shared" si="15"/>
        <v>-1441.183</v>
      </c>
      <c r="Q157" s="64">
        <f t="shared" si="14"/>
        <v>4581.5</v>
      </c>
      <c r="S157" s="27"/>
    </row>
    <row r="158" spans="1:19" s="26" customFormat="1" ht="15.75" customHeight="1" thickBot="1">
      <c r="A158" s="77">
        <v>2</v>
      </c>
      <c r="B158" s="102" t="s">
        <v>248</v>
      </c>
      <c r="C158" s="104" t="s">
        <v>179</v>
      </c>
      <c r="D158" s="106" t="s">
        <v>8</v>
      </c>
      <c r="E158" s="108">
        <v>47</v>
      </c>
      <c r="F158" s="108">
        <v>46</v>
      </c>
      <c r="G158" s="120">
        <v>10.999</v>
      </c>
      <c r="H158" s="106" t="s">
        <v>9</v>
      </c>
      <c r="I158" s="108">
        <v>6</v>
      </c>
      <c r="J158" s="108">
        <v>21</v>
      </c>
      <c r="K158" s="120">
        <v>57.524</v>
      </c>
      <c r="L158" s="78">
        <v>687.8</v>
      </c>
      <c r="M158" s="78">
        <v>-1313.1</v>
      </c>
      <c r="N158" s="79">
        <v>294.955</v>
      </c>
      <c r="O158" s="110">
        <f t="shared" si="13"/>
        <v>967.688364</v>
      </c>
      <c r="P158" s="80">
        <f t="shared" si="15"/>
        <v>-3121.0829999999996</v>
      </c>
      <c r="Q158" s="81">
        <f t="shared" si="14"/>
        <v>1313.1</v>
      </c>
      <c r="S158" s="27"/>
    </row>
    <row r="159" spans="1:19" ht="13.5" thickBot="1">
      <c r="A159" s="28"/>
      <c r="B159" s="29"/>
      <c r="S159" s="30"/>
    </row>
    <row r="160" spans="1:19" s="37" customFormat="1" ht="15.75" customHeight="1" thickBot="1">
      <c r="A160" s="31"/>
      <c r="B160" s="154" t="s">
        <v>256</v>
      </c>
      <c r="C160" s="155"/>
      <c r="D160" s="155"/>
      <c r="E160" s="155"/>
      <c r="F160" s="155"/>
      <c r="G160" s="155"/>
      <c r="H160" s="155"/>
      <c r="I160" s="155"/>
      <c r="J160" s="155"/>
      <c r="K160" s="156"/>
      <c r="L160" s="32"/>
      <c r="M160" s="33"/>
      <c r="N160" s="33"/>
      <c r="O160" s="34"/>
      <c r="P160" s="35"/>
      <c r="Q160" s="35"/>
      <c r="R160" s="36"/>
      <c r="S160" s="36"/>
    </row>
    <row r="161" spans="1:17" s="41" customFormat="1" ht="15.75" customHeight="1">
      <c r="A161" s="38"/>
      <c r="B161" s="157" t="s">
        <v>257</v>
      </c>
      <c r="C161" s="84" t="s">
        <v>258</v>
      </c>
      <c r="D161" s="39" t="s">
        <v>8</v>
      </c>
      <c r="E161" s="86">
        <v>47</v>
      </c>
      <c r="F161" s="86">
        <v>46</v>
      </c>
      <c r="G161" s="87">
        <v>10</v>
      </c>
      <c r="H161" s="39" t="s">
        <v>9</v>
      </c>
      <c r="I161" s="86">
        <v>6</v>
      </c>
      <c r="J161" s="86">
        <v>19</v>
      </c>
      <c r="K161" s="87">
        <v>20</v>
      </c>
      <c r="L161" s="40"/>
      <c r="M161" s="38"/>
      <c r="N161" s="38"/>
      <c r="O161" s="38"/>
      <c r="P161" s="38"/>
      <c r="Q161" s="38"/>
    </row>
    <row r="162" spans="1:17" s="41" customFormat="1" ht="15.75" customHeight="1">
      <c r="A162" s="38"/>
      <c r="B162" s="158"/>
      <c r="C162" s="85" t="s">
        <v>259</v>
      </c>
      <c r="D162" s="42" t="s">
        <v>8</v>
      </c>
      <c r="E162" s="88">
        <v>47</v>
      </c>
      <c r="F162" s="88">
        <v>48</v>
      </c>
      <c r="G162" s="89">
        <v>0</v>
      </c>
      <c r="H162" s="42" t="s">
        <v>9</v>
      </c>
      <c r="I162" s="88">
        <v>6</v>
      </c>
      <c r="J162" s="88">
        <v>22</v>
      </c>
      <c r="K162" s="89">
        <v>50</v>
      </c>
      <c r="L162" s="40"/>
      <c r="M162" s="38"/>
      <c r="N162" s="38"/>
      <c r="O162" s="38"/>
      <c r="P162" s="38"/>
      <c r="Q162" s="38"/>
    </row>
    <row r="163" spans="1:17" s="41" customFormat="1" ht="15.75" customHeight="1">
      <c r="A163" s="38"/>
      <c r="B163" s="159" t="s">
        <v>260</v>
      </c>
      <c r="C163" s="82" t="s">
        <v>258</v>
      </c>
      <c r="D163" s="90" t="s">
        <v>8</v>
      </c>
      <c r="E163" s="91">
        <v>47</v>
      </c>
      <c r="F163" s="91">
        <v>46</v>
      </c>
      <c r="G163" s="92">
        <v>10</v>
      </c>
      <c r="H163" s="43" t="s">
        <v>9</v>
      </c>
      <c r="I163" s="91">
        <v>6</v>
      </c>
      <c r="J163" s="91">
        <v>19</v>
      </c>
      <c r="K163" s="92">
        <v>30</v>
      </c>
      <c r="L163" s="40"/>
      <c r="M163" s="38"/>
      <c r="N163" s="38"/>
      <c r="O163" s="38"/>
      <c r="P163" s="38"/>
      <c r="Q163" s="38"/>
    </row>
    <row r="164" spans="1:17" s="41" customFormat="1" ht="15.75" customHeight="1" thickBot="1">
      <c r="A164" s="38"/>
      <c r="B164" s="160"/>
      <c r="C164" s="83" t="s">
        <v>259</v>
      </c>
      <c r="D164" s="93" t="s">
        <v>8</v>
      </c>
      <c r="E164" s="88">
        <v>47</v>
      </c>
      <c r="F164" s="88">
        <v>48</v>
      </c>
      <c r="G164" s="89">
        <v>10</v>
      </c>
      <c r="H164" s="44" t="s">
        <v>9</v>
      </c>
      <c r="I164" s="94">
        <v>6</v>
      </c>
      <c r="J164" s="94">
        <v>22</v>
      </c>
      <c r="K164" s="95">
        <v>50</v>
      </c>
      <c r="L164" s="40"/>
      <c r="M164" s="38"/>
      <c r="N164" s="38"/>
      <c r="O164" s="38"/>
      <c r="P164" s="38"/>
      <c r="Q164" s="38"/>
    </row>
    <row r="165" spans="1:17" s="41" customFormat="1" ht="15.75" customHeight="1">
      <c r="A165" s="38"/>
      <c r="B165" s="161" t="s">
        <v>261</v>
      </c>
      <c r="C165" s="47" t="s">
        <v>258</v>
      </c>
      <c r="D165" s="45" t="s">
        <v>8</v>
      </c>
      <c r="E165" s="96">
        <v>47</v>
      </c>
      <c r="F165" s="96">
        <v>46</v>
      </c>
      <c r="G165" s="97">
        <v>0</v>
      </c>
      <c r="H165" s="45" t="s">
        <v>9</v>
      </c>
      <c r="I165" s="96">
        <v>6</v>
      </c>
      <c r="J165" s="96">
        <v>19</v>
      </c>
      <c r="K165" s="97">
        <v>0</v>
      </c>
      <c r="L165" s="40"/>
      <c r="M165" s="38"/>
      <c r="N165" s="38"/>
      <c r="O165" s="38"/>
      <c r="P165" s="38"/>
      <c r="Q165" s="38"/>
    </row>
    <row r="166" spans="1:17" s="41" customFormat="1" ht="15.75" customHeight="1" thickBot="1">
      <c r="A166" s="38"/>
      <c r="B166" s="162"/>
      <c r="C166" s="48" t="s">
        <v>259</v>
      </c>
      <c r="D166" s="98" t="s">
        <v>8</v>
      </c>
      <c r="E166" s="99">
        <v>47</v>
      </c>
      <c r="F166" s="99">
        <v>48</v>
      </c>
      <c r="G166" s="100">
        <v>30</v>
      </c>
      <c r="H166" s="46" t="s">
        <v>9</v>
      </c>
      <c r="I166" s="99">
        <v>6</v>
      </c>
      <c r="J166" s="99">
        <v>23</v>
      </c>
      <c r="K166" s="100">
        <v>10</v>
      </c>
      <c r="L166" s="40"/>
      <c r="M166" s="38"/>
      <c r="N166" s="38"/>
      <c r="O166" s="38"/>
      <c r="P166" s="38"/>
      <c r="Q166" s="38"/>
    </row>
    <row r="167" spans="1:19" ht="12.75">
      <c r="A167" s="28"/>
      <c r="B167" s="29"/>
      <c r="S167" s="30"/>
    </row>
    <row r="168" spans="1:19" ht="12.75">
      <c r="A168" s="28"/>
      <c r="B168" s="29"/>
      <c r="S168" s="30"/>
    </row>
    <row r="169" spans="2:19" ht="12.75">
      <c r="B169" s="29"/>
      <c r="S169" s="30"/>
    </row>
    <row r="170" spans="2:19" ht="12.75">
      <c r="B170" s="29"/>
      <c r="S170" s="30"/>
    </row>
    <row r="171" spans="2:19" ht="12.75">
      <c r="B171" s="29"/>
      <c r="S171" s="30"/>
    </row>
    <row r="172" spans="2:19" ht="12.75">
      <c r="B172" s="29"/>
      <c r="S172" s="30"/>
    </row>
    <row r="173" spans="2:19" ht="12.75">
      <c r="B173" s="29"/>
      <c r="S173" s="30"/>
    </row>
    <row r="174" spans="2:19" ht="12.75">
      <c r="B174" s="29"/>
      <c r="S174" s="30"/>
    </row>
    <row r="175" spans="2:19" ht="12.75">
      <c r="B175" s="29"/>
      <c r="S175" s="30"/>
    </row>
    <row r="176" spans="2:19" ht="12.75">
      <c r="B176" s="29"/>
      <c r="S176" s="30"/>
    </row>
    <row r="177" spans="2:19" ht="12.75">
      <c r="B177" s="29"/>
      <c r="S177" s="30"/>
    </row>
    <row r="178" spans="2:19" ht="12.75">
      <c r="B178" s="29"/>
      <c r="S178" s="30"/>
    </row>
    <row r="179" spans="2:19" ht="12.75">
      <c r="B179" s="29"/>
      <c r="S179" s="30"/>
    </row>
    <row r="180" spans="2:19" ht="12.75">
      <c r="B180" s="29"/>
      <c r="S180" s="30"/>
    </row>
    <row r="181" spans="2:19" ht="12.75">
      <c r="B181" s="29"/>
      <c r="S181" s="30"/>
    </row>
    <row r="182" spans="2:19" ht="12.75">
      <c r="B182" s="29"/>
      <c r="S182" s="30"/>
    </row>
    <row r="183" spans="2:19" ht="12.75">
      <c r="B183" s="29"/>
      <c r="S183" s="30"/>
    </row>
    <row r="184" spans="2:19" ht="12.75">
      <c r="B184" s="29"/>
      <c r="S184" s="30"/>
    </row>
    <row r="185" spans="2:19" ht="12.75">
      <c r="B185" s="29"/>
      <c r="S185" s="30"/>
    </row>
    <row r="186" ht="12.75">
      <c r="S186" s="30"/>
    </row>
    <row r="187" ht="12.75">
      <c r="S187" s="30"/>
    </row>
    <row r="188" ht="12.75">
      <c r="S188" s="30"/>
    </row>
    <row r="189" ht="12.75">
      <c r="S189" s="30"/>
    </row>
    <row r="190" ht="12.75">
      <c r="S190" s="30"/>
    </row>
    <row r="191" ht="12.75">
      <c r="S191" s="30"/>
    </row>
    <row r="192" ht="12.75">
      <c r="S192" s="30"/>
    </row>
    <row r="193" ht="12.75">
      <c r="S193" s="30"/>
    </row>
    <row r="194" ht="12.75">
      <c r="S194" s="30"/>
    </row>
    <row r="195" ht="12.75">
      <c r="S195" s="30"/>
    </row>
    <row r="196" ht="12.75">
      <c r="S196" s="30"/>
    </row>
    <row r="197" ht="12.75">
      <c r="S197" s="30"/>
    </row>
  </sheetData>
  <sheetProtection/>
  <mergeCells count="18">
    <mergeCell ref="R10:T10"/>
    <mergeCell ref="B160:K160"/>
    <mergeCell ref="B161:B162"/>
    <mergeCell ref="B163:B164"/>
    <mergeCell ref="B165:B166"/>
    <mergeCell ref="L5:L6"/>
    <mergeCell ref="M5:M6"/>
    <mergeCell ref="N5:N6"/>
    <mergeCell ref="O5:O6"/>
    <mergeCell ref="P5:P6"/>
    <mergeCell ref="Q5:Q6"/>
    <mergeCell ref="N4:O4"/>
    <mergeCell ref="D5:G5"/>
    <mergeCell ref="H5:K5"/>
    <mergeCell ref="A4:A6"/>
    <mergeCell ref="B4:B6"/>
    <mergeCell ref="C4:C6"/>
    <mergeCell ref="D4:K4"/>
  </mergeCells>
  <conditionalFormatting sqref="B77:C158 L77:N158 D7:K158 O7:Q158 A7:A158">
    <cfRule type="expression" priority="2" dxfId="0" stopIfTrue="1">
      <formula>N(#REF!)&gt;=1</formula>
    </cfRule>
  </conditionalFormatting>
  <conditionalFormatting sqref="B7:C76 L7:N76">
    <cfRule type="expression" priority="3" dxfId="0" stopIfTrue="1">
      <formula>N($Y7)&gt;=1</formula>
    </cfRule>
  </conditionalFormatting>
  <conditionalFormatting sqref="M160:Q160 A160:B160">
    <cfRule type="expression" priority="1" dxfId="0" stopIfTrue="1">
      <formula>N(#REF!)&gt;=1</formula>
    </cfRule>
  </conditionalFormatting>
  <printOptions/>
  <pageMargins left="0.15748031496062992" right="0.2755905511811024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&amp;Ldate de mise à jour&amp;C&amp;"Arial,Gras"&amp;12FICHIER OBSTACLES 
issu de : &amp;RPage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52"/>
  <sheetViews>
    <sheetView zoomScalePageLayoutView="0" workbookViewId="0" topLeftCell="A1">
      <selection activeCell="A13" sqref="A13:IV13"/>
    </sheetView>
  </sheetViews>
  <sheetFormatPr defaultColWidth="11.421875" defaultRowHeight="12.75"/>
  <cols>
    <col min="1" max="1" width="4.140625" style="3" bestFit="1" customWidth="1"/>
    <col min="2" max="2" width="4.7109375" style="3" bestFit="1" customWidth="1"/>
    <col min="3" max="3" width="3.28125" style="3" bestFit="1" customWidth="1"/>
    <col min="4" max="4" width="10.8515625" style="3" customWidth="1"/>
    <col min="5" max="5" width="4.57421875" style="3" bestFit="1" customWidth="1"/>
    <col min="6" max="6" width="2.00390625" style="3" bestFit="1" customWidth="1"/>
    <col min="7" max="7" width="3.00390625" style="3" bestFit="1" customWidth="1"/>
    <col min="8" max="8" width="7.00390625" style="3" bestFit="1" customWidth="1"/>
    <col min="9" max="9" width="11.421875" style="3" customWidth="1"/>
    <col min="10" max="10" width="11.140625" style="13" customWidth="1"/>
    <col min="11" max="11" width="24.00390625" style="13" customWidth="1"/>
    <col min="12" max="12" width="12.140625" style="16" bestFit="1" customWidth="1"/>
    <col min="13" max="13" width="11.57421875" style="16" bestFit="1" customWidth="1"/>
    <col min="14" max="16" width="11.57421875" style="13" customWidth="1"/>
    <col min="17" max="17" width="13.00390625" style="13" bestFit="1" customWidth="1"/>
  </cols>
  <sheetData>
    <row r="1" spans="1:17" ht="12.75">
      <c r="A1" s="12" t="s">
        <v>21</v>
      </c>
      <c r="B1" s="12" t="s">
        <v>15</v>
      </c>
      <c r="C1" s="11" t="s">
        <v>16</v>
      </c>
      <c r="D1" s="11" t="s">
        <v>23</v>
      </c>
      <c r="E1" s="12" t="s">
        <v>24</v>
      </c>
      <c r="F1" s="12" t="s">
        <v>15</v>
      </c>
      <c r="G1" s="11" t="s">
        <v>16</v>
      </c>
      <c r="H1" s="11" t="s">
        <v>23</v>
      </c>
      <c r="I1" s="7"/>
      <c r="J1" s="13" t="s">
        <v>0</v>
      </c>
      <c r="K1" s="13" t="s">
        <v>22</v>
      </c>
      <c r="L1" s="16" t="s">
        <v>25</v>
      </c>
      <c r="M1" s="16" t="s">
        <v>26</v>
      </c>
      <c r="N1" s="16"/>
      <c r="O1" s="16"/>
      <c r="P1" s="16"/>
      <c r="Q1" s="15" t="s">
        <v>27</v>
      </c>
    </row>
    <row r="2" spans="1:17" ht="12.75">
      <c r="A2" s="2" t="s">
        <v>8</v>
      </c>
      <c r="B2" s="8">
        <f>Tableau!E7</f>
        <v>47</v>
      </c>
      <c r="C2" s="10">
        <f>Tableau!F7</f>
        <v>47</v>
      </c>
      <c r="D2" s="9">
        <f>Tableau!G7</f>
        <v>33.2138</v>
      </c>
      <c r="E2" s="2" t="s">
        <v>9</v>
      </c>
      <c r="F2" s="4">
        <f>Tableau!I7</f>
        <v>6</v>
      </c>
      <c r="G2" s="4">
        <f>Tableau!J7</f>
        <v>19</v>
      </c>
      <c r="H2" s="5">
        <f>Tableau!K7</f>
        <v>52.1716</v>
      </c>
      <c r="I2" s="6"/>
      <c r="J2" s="13" t="str">
        <f>Tableau!C7</f>
        <v>SX105</v>
      </c>
      <c r="K2" s="13" t="str">
        <f>Tableau!B7</f>
        <v>EXTRÉMITÉ 29</v>
      </c>
      <c r="L2" s="17">
        <f>IF((A2="N"),1,-1)*(B2+C2/60+D2/3600)</f>
        <v>47.79255938888889</v>
      </c>
      <c r="M2" s="17">
        <f>IF((E2="E"),1,-1)*(F2+G2/60+H2/3600)</f>
        <v>6.331158777777778</v>
      </c>
      <c r="N2" s="14"/>
      <c r="O2" s="14"/>
      <c r="P2" s="14"/>
      <c r="Q2" s="13">
        <f>Tableau!N7</f>
        <v>259.81</v>
      </c>
    </row>
    <row r="3" spans="1:17" ht="12.75">
      <c r="A3" s="2" t="s">
        <v>8</v>
      </c>
      <c r="B3" s="8">
        <f>Tableau!E8</f>
        <v>47</v>
      </c>
      <c r="C3" s="10">
        <f>Tableau!F8</f>
        <v>47</v>
      </c>
      <c r="D3" s="9">
        <f>Tableau!G8</f>
        <v>29.7268</v>
      </c>
      <c r="E3" s="2" t="s">
        <v>9</v>
      </c>
      <c r="F3" s="4">
        <f>Tableau!I8</f>
        <v>6</v>
      </c>
      <c r="G3" s="4">
        <f>Tableau!J8</f>
        <v>20</v>
      </c>
      <c r="H3" s="5">
        <f>Tableau!K8</f>
        <v>4.3246</v>
      </c>
      <c r="I3" s="6"/>
      <c r="J3" s="13" t="str">
        <f>Tableau!C8</f>
        <v>SX106</v>
      </c>
      <c r="K3" s="13" t="str">
        <f>Tableau!B8</f>
        <v>SEUIL 11</v>
      </c>
      <c r="L3" s="17">
        <f>IF((A3="N"),1,-1)*(B3+C3/60+D3/3600)</f>
        <v>47.79159077777778</v>
      </c>
      <c r="M3" s="17">
        <f>IF((E3="E"),1,-1)*(F3+G3/60+H3/3600)</f>
        <v>6.334534611111111</v>
      </c>
      <c r="N3" s="14"/>
      <c r="O3" s="14"/>
      <c r="P3" s="14"/>
      <c r="Q3" s="13">
        <f>Tableau!N8</f>
        <v>261.622</v>
      </c>
    </row>
    <row r="4" spans="1:17" ht="12.75">
      <c r="A4" s="2" t="s">
        <v>8</v>
      </c>
      <c r="B4" s="8">
        <f>Tableau!E9</f>
        <v>47</v>
      </c>
      <c r="C4" s="10">
        <f>Tableau!F9</f>
        <v>46</v>
      </c>
      <c r="D4" s="9">
        <f>Tableau!G9</f>
        <v>58.8444</v>
      </c>
      <c r="E4" s="2" t="s">
        <v>9</v>
      </c>
      <c r="F4" s="4">
        <f>Tableau!I9</f>
        <v>6</v>
      </c>
      <c r="G4" s="4">
        <f>Tableau!J9</f>
        <v>21</v>
      </c>
      <c r="H4" s="5">
        <f>Tableau!K9</f>
        <v>51.8682</v>
      </c>
      <c r="J4" s="13" t="str">
        <f>Tableau!C9</f>
        <v>SX111</v>
      </c>
      <c r="K4" s="13" t="str">
        <f>Tableau!B9</f>
        <v>SEUIL 29</v>
      </c>
      <c r="L4" s="17">
        <f aca="true" t="shared" si="0" ref="L4:L26">IF((A4="N"),1,-1)*(B4+C4/60+D4/3600)</f>
        <v>47.78301233333333</v>
      </c>
      <c r="M4" s="17">
        <f aca="true" t="shared" si="1" ref="M4:M26">IF((E4="E"),1,-1)*(F4+G4/60+H4/3600)</f>
        <v>6.364407833333333</v>
      </c>
      <c r="N4" s="14"/>
      <c r="O4" s="14"/>
      <c r="P4" s="14"/>
      <c r="Q4" s="13">
        <f>Tableau!N9</f>
        <v>269.513</v>
      </c>
    </row>
    <row r="5" spans="1:17" ht="12.75">
      <c r="A5" s="2" t="s">
        <v>8</v>
      </c>
      <c r="B5" s="8">
        <f>Tableau!E10</f>
        <v>47</v>
      </c>
      <c r="C5" s="10">
        <f>Tableau!F10</f>
        <v>46</v>
      </c>
      <c r="D5" s="9">
        <f>Tableau!G10</f>
        <v>54.158</v>
      </c>
      <c r="E5" s="2" t="s">
        <v>9</v>
      </c>
      <c r="F5" s="4">
        <f>Tableau!I10</f>
        <v>6</v>
      </c>
      <c r="G5" s="4">
        <f>Tableau!J10</f>
        <v>22</v>
      </c>
      <c r="H5" s="5">
        <f>Tableau!K10</f>
        <v>8.181</v>
      </c>
      <c r="J5" s="13" t="str">
        <f>Tableau!C10</f>
        <v>SX112</v>
      </c>
      <c r="K5" s="13" t="str">
        <f>Tableau!B10</f>
        <v>EXTRÉMITÉ 11</v>
      </c>
      <c r="L5" s="17">
        <f t="shared" si="0"/>
        <v>47.781710555555556</v>
      </c>
      <c r="M5" s="17">
        <f t="shared" si="1"/>
        <v>6.368939166666666</v>
      </c>
      <c r="N5" s="14"/>
      <c r="O5" s="14"/>
      <c r="P5" s="14"/>
      <c r="Q5" s="13">
        <f>Tableau!N10</f>
        <v>270.064</v>
      </c>
    </row>
    <row r="6" spans="1:17" ht="12.75">
      <c r="A6" s="2" t="s">
        <v>8</v>
      </c>
      <c r="B6" s="8">
        <f>Tableau!E11</f>
        <v>47</v>
      </c>
      <c r="C6" s="10">
        <f>Tableau!F11</f>
        <v>46</v>
      </c>
      <c r="D6" s="9">
        <f>Tableau!G11</f>
        <v>52.904</v>
      </c>
      <c r="E6" s="2" t="s">
        <v>9</v>
      </c>
      <c r="F6" s="4">
        <f>Tableau!I11</f>
        <v>6</v>
      </c>
      <c r="G6" s="4">
        <f>Tableau!J11</f>
        <v>22</v>
      </c>
      <c r="H6" s="5">
        <f>Tableau!K11</f>
        <v>12.625</v>
      </c>
      <c r="J6" s="13" t="str">
        <f>Tableau!C11</f>
        <v>SX200</v>
      </c>
      <c r="K6" s="13" t="str">
        <f>Tableau!B11</f>
        <v>LOCALIZER</v>
      </c>
      <c r="L6" s="17">
        <f t="shared" si="0"/>
        <v>47.78136222222222</v>
      </c>
      <c r="M6" s="17">
        <f t="shared" si="1"/>
        <v>6.3701736111111105</v>
      </c>
      <c r="N6" s="14"/>
      <c r="O6" s="14"/>
      <c r="P6" s="14"/>
      <c r="Q6" s="13">
        <f>Tableau!N11</f>
        <v>272.569</v>
      </c>
    </row>
    <row r="7" spans="1:17" ht="12.75">
      <c r="A7" s="2" t="s">
        <v>8</v>
      </c>
      <c r="B7" s="8">
        <f>Tableau!E12</f>
        <v>47</v>
      </c>
      <c r="C7" s="10">
        <f>Tableau!F12</f>
        <v>46</v>
      </c>
      <c r="D7" s="9">
        <f>Tableau!G12</f>
        <v>53.524</v>
      </c>
      <c r="E7" s="2" t="s">
        <v>9</v>
      </c>
      <c r="F7" s="4">
        <f>Tableau!I12</f>
        <v>6</v>
      </c>
      <c r="G7" s="4">
        <f>Tableau!J12</f>
        <v>22</v>
      </c>
      <c r="H7" s="5">
        <f>Tableau!K12</f>
        <v>10.393</v>
      </c>
      <c r="J7" s="13" t="str">
        <f>Tableau!C12</f>
        <v>SX201</v>
      </c>
      <c r="K7" s="13" t="str">
        <f>Tableau!B12</f>
        <v>LOCALIZER  CAL</v>
      </c>
      <c r="L7" s="17">
        <f t="shared" si="0"/>
        <v>47.781534444444446</v>
      </c>
      <c r="M7" s="17">
        <f t="shared" si="1"/>
        <v>6.369553611111111</v>
      </c>
      <c r="N7" s="14"/>
      <c r="O7" s="14"/>
      <c r="P7" s="14"/>
      <c r="Q7" s="13">
        <f>Tableau!N12</f>
        <v>270.106</v>
      </c>
    </row>
    <row r="8" spans="1:17" ht="12.75">
      <c r="A8" s="2" t="s">
        <v>8</v>
      </c>
      <c r="B8" s="8">
        <f>Tableau!E13</f>
        <v>47</v>
      </c>
      <c r="C8" s="10">
        <f>Tableau!F13</f>
        <v>46</v>
      </c>
      <c r="D8" s="9">
        <f>Tableau!G13</f>
        <v>53.435</v>
      </c>
      <c r="E8" s="2" t="s">
        <v>9</v>
      </c>
      <c r="F8" s="4">
        <f>Tableau!I13</f>
        <v>6</v>
      </c>
      <c r="G8" s="4">
        <f>Tableau!J13</f>
        <v>22</v>
      </c>
      <c r="H8" s="5">
        <f>Tableau!K13</f>
        <v>10.339</v>
      </c>
      <c r="J8" s="13" t="str">
        <f>Tableau!C13</f>
        <v>SX202</v>
      </c>
      <c r="K8" s="13" t="str">
        <f>Tableau!B13</f>
        <v>LOCALIZER GPS</v>
      </c>
      <c r="L8" s="17">
        <f t="shared" si="0"/>
        <v>47.78150972222222</v>
      </c>
      <c r="M8" s="17">
        <f t="shared" si="1"/>
        <v>6.3695386111111105</v>
      </c>
      <c r="N8" s="14"/>
      <c r="O8" s="14"/>
      <c r="P8" s="14"/>
      <c r="Q8" s="13">
        <f>Tableau!N13</f>
        <v>269.946</v>
      </c>
    </row>
    <row r="9" spans="1:17" ht="12.75">
      <c r="A9" s="2" t="s">
        <v>8</v>
      </c>
      <c r="B9" s="8">
        <f>Tableau!E14</f>
        <v>47</v>
      </c>
      <c r="C9" s="10">
        <f>Tableau!F14</f>
        <v>47</v>
      </c>
      <c r="D9" s="9">
        <f>Tableau!G14</f>
        <v>22.7993</v>
      </c>
      <c r="E9" s="2" t="s">
        <v>9</v>
      </c>
      <c r="F9" s="4">
        <f>Tableau!I14</f>
        <v>6</v>
      </c>
      <c r="G9" s="4">
        <f>Tableau!J14</f>
        <v>20</v>
      </c>
      <c r="H9" s="5">
        <f>Tableau!K14</f>
        <v>13.3657</v>
      </c>
      <c r="J9" s="13" t="str">
        <f>Tableau!C14</f>
        <v>SX203</v>
      </c>
      <c r="K9" s="13" t="str">
        <f>Tableau!B14</f>
        <v>NOUVEAU GLIDE</v>
      </c>
      <c r="L9" s="17">
        <f t="shared" si="0"/>
        <v>47.78966647222222</v>
      </c>
      <c r="M9" s="17">
        <f t="shared" si="1"/>
        <v>6.337046027777777</v>
      </c>
      <c r="N9" s="14"/>
      <c r="O9" s="14"/>
      <c r="P9" s="14"/>
      <c r="Q9" s="13">
        <f>Tableau!N14</f>
        <v>278.19</v>
      </c>
    </row>
    <row r="10" spans="1:17" ht="12.75">
      <c r="A10" s="2" t="s">
        <v>8</v>
      </c>
      <c r="B10" s="8">
        <f>Tableau!E15</f>
        <v>47</v>
      </c>
      <c r="C10" s="10">
        <f>Tableau!F15</f>
        <v>47</v>
      </c>
      <c r="D10" s="9">
        <f>Tableau!G15</f>
        <v>43.034</v>
      </c>
      <c r="E10" s="2" t="s">
        <v>9</v>
      </c>
      <c r="F10" s="4">
        <f>Tableau!I15</f>
        <v>6</v>
      </c>
      <c r="G10" s="4">
        <f>Tableau!J15</f>
        <v>19</v>
      </c>
      <c r="H10" s="5">
        <f>Tableau!K15</f>
        <v>17.673</v>
      </c>
      <c r="J10" s="13" t="str">
        <f>Tableau!C15</f>
        <v>SX208</v>
      </c>
      <c r="K10" s="13" t="str">
        <f>Tableau!B15</f>
        <v>MIDDLE MARKER</v>
      </c>
      <c r="L10" s="17">
        <f>IF((A10="N"),1,-1)*(B10+C10/60+D10/3600)</f>
        <v>47.79528722222222</v>
      </c>
      <c r="M10" s="17">
        <f>IF((E10="E"),1,-1)*(F10+G10/60+H10/3600)</f>
        <v>6.321575833333333</v>
      </c>
      <c r="N10" s="14"/>
      <c r="O10" s="14"/>
      <c r="P10" s="14"/>
      <c r="Q10" s="13">
        <f>Tableau!N15</f>
        <v>257.851</v>
      </c>
    </row>
    <row r="11" spans="1:17" ht="12.75">
      <c r="A11" s="2" t="s">
        <v>8</v>
      </c>
      <c r="B11" s="8">
        <f>Tableau!E16</f>
        <v>47</v>
      </c>
      <c r="C11" s="10">
        <f>Tableau!F16</f>
        <v>49</v>
      </c>
      <c r="D11" s="9">
        <f>Tableau!G16</f>
        <v>2.993</v>
      </c>
      <c r="E11" s="2" t="s">
        <v>9</v>
      </c>
      <c r="F11" s="4">
        <f>Tableau!I16</f>
        <v>6</v>
      </c>
      <c r="G11" s="4">
        <f>Tableau!J16</f>
        <v>14</v>
      </c>
      <c r="H11" s="5">
        <f>Tableau!K16</f>
        <v>32.647</v>
      </c>
      <c r="J11" s="13" t="str">
        <f>Tableau!C16</f>
        <v>SX209</v>
      </c>
      <c r="K11" s="13" t="str">
        <f>Tableau!B16</f>
        <v>OUTER MARKER</v>
      </c>
      <c r="L11" s="17">
        <f>IF((A11="N"),1,-1)*(B11+C11/60+D11/3600)</f>
        <v>47.81749805555556</v>
      </c>
      <c r="M11" s="17">
        <f>IF((E11="E"),1,-1)*(F11+G11/60+H11/3600)</f>
        <v>6.2424019444444445</v>
      </c>
      <c r="N11" s="14"/>
      <c r="O11" s="14"/>
      <c r="P11" s="14"/>
      <c r="Q11" s="13">
        <f>Tableau!N16</f>
        <v>238.261</v>
      </c>
    </row>
    <row r="12" spans="1:17" ht="12.75">
      <c r="A12" s="2" t="s">
        <v>8</v>
      </c>
      <c r="B12" s="8">
        <f>Tableau!E17</f>
        <v>47</v>
      </c>
      <c r="C12" s="10">
        <f>Tableau!F17</f>
        <v>46</v>
      </c>
      <c r="D12" s="9">
        <f>Tableau!G17</f>
        <v>59.426</v>
      </c>
      <c r="E12" s="2" t="s">
        <v>9</v>
      </c>
      <c r="F12" s="4">
        <f>Tableau!I17</f>
        <v>6</v>
      </c>
      <c r="G12" s="4">
        <f>Tableau!J17</f>
        <v>21</v>
      </c>
      <c r="H12" s="5">
        <f>Tableau!K17</f>
        <v>25.62</v>
      </c>
      <c r="J12" s="13" t="str">
        <f>Tableau!C17</f>
        <v>SX300</v>
      </c>
      <c r="K12" s="13" t="str">
        <f>Tableau!B17</f>
        <v>TACAN</v>
      </c>
      <c r="L12" s="17">
        <f>IF((A12="N"),1,-1)*(B12+C12/60+D12/3600)</f>
        <v>47.78317388888889</v>
      </c>
      <c r="M12" s="17">
        <f>IF((E12="E"),1,-1)*(F12+G12/60+H12/3600)</f>
        <v>6.357116666666666</v>
      </c>
      <c r="N12" s="14"/>
      <c r="O12" s="14"/>
      <c r="P12" s="14"/>
      <c r="Q12" s="13">
        <f>Tableau!N17</f>
        <v>284.19</v>
      </c>
    </row>
    <row r="13" spans="1:17" ht="12.75">
      <c r="A13" s="2" t="s">
        <v>8</v>
      </c>
      <c r="B13" s="8">
        <f>Tableau!E19</f>
        <v>47</v>
      </c>
      <c r="C13" s="10">
        <f>Tableau!F19</f>
        <v>47</v>
      </c>
      <c r="D13" s="9">
        <f>Tableau!G19</f>
        <v>20.482</v>
      </c>
      <c r="E13" s="2" t="s">
        <v>9</v>
      </c>
      <c r="F13" s="4">
        <f>Tableau!I19</f>
        <v>6</v>
      </c>
      <c r="G13" s="4">
        <f>Tableau!J19</f>
        <v>20</v>
      </c>
      <c r="H13" s="5">
        <f>Tableau!K19</f>
        <v>54.985</v>
      </c>
      <c r="J13" s="13" t="str">
        <f>Tableau!C19</f>
        <v>SX350</v>
      </c>
      <c r="K13" s="13" t="str">
        <f>Tableau!B19</f>
        <v>CENTAURE</v>
      </c>
      <c r="L13" s="17">
        <f t="shared" si="0"/>
        <v>47.789022777777774</v>
      </c>
      <c r="M13" s="17">
        <f t="shared" si="1"/>
        <v>6.348606944444444</v>
      </c>
      <c r="N13" s="14"/>
      <c r="O13" s="14"/>
      <c r="P13" s="14"/>
      <c r="Q13" s="13">
        <f>Tableau!N19</f>
        <v>276.047</v>
      </c>
    </row>
    <row r="14" spans="1:17" ht="12.75">
      <c r="A14" s="2" t="s">
        <v>8</v>
      </c>
      <c r="B14" s="8">
        <f>Tableau!E20</f>
        <v>47</v>
      </c>
      <c r="C14" s="10">
        <f>Tableau!F20</f>
        <v>47</v>
      </c>
      <c r="D14" s="9">
        <f>Tableau!G20</f>
        <v>33.49</v>
      </c>
      <c r="E14" s="2" t="s">
        <v>9</v>
      </c>
      <c r="F14" s="4">
        <f>Tableau!I20</f>
        <v>6</v>
      </c>
      <c r="G14" s="4">
        <f>Tableau!J20</f>
        <v>21</v>
      </c>
      <c r="H14" s="5">
        <f>Tableau!K20</f>
        <v>14.573</v>
      </c>
      <c r="J14" s="13" t="str">
        <f>Tableau!C20</f>
        <v>SX351</v>
      </c>
      <c r="K14" s="13" t="str">
        <f>Tableau!B20</f>
        <v>RADOME</v>
      </c>
      <c r="L14" s="17">
        <f t="shared" si="0"/>
        <v>47.79263611111111</v>
      </c>
      <c r="M14" s="17">
        <f t="shared" si="1"/>
        <v>6.354048055555555</v>
      </c>
      <c r="N14" s="14"/>
      <c r="O14" s="14"/>
      <c r="P14" s="14"/>
      <c r="Q14" s="13">
        <f>Tableau!N20</f>
        <v>305.988</v>
      </c>
    </row>
    <row r="15" spans="1:17" ht="12.75">
      <c r="A15" s="2" t="s">
        <v>8</v>
      </c>
      <c r="B15" s="8">
        <f>Tableau!E21</f>
        <v>47</v>
      </c>
      <c r="C15" s="10">
        <f>Tableau!F21</f>
        <v>46</v>
      </c>
      <c r="D15" s="9">
        <f>Tableau!G21</f>
        <v>46.991</v>
      </c>
      <c r="E15" s="2" t="s">
        <v>9</v>
      </c>
      <c r="F15" s="4">
        <f>Tableau!I21</f>
        <v>6</v>
      </c>
      <c r="G15" s="4">
        <f>Tableau!J21</f>
        <v>22</v>
      </c>
      <c r="H15" s="5">
        <f>Tableau!K21</f>
        <v>3.814</v>
      </c>
      <c r="J15" s="13" t="str">
        <f>Tableau!C21</f>
        <v>SX352</v>
      </c>
      <c r="K15" s="13" t="str">
        <f>Tableau!B21</f>
        <v>ANTENNE GONIO. UHF</v>
      </c>
      <c r="L15" s="17">
        <f t="shared" si="0"/>
        <v>47.77971972222222</v>
      </c>
      <c r="M15" s="17">
        <f t="shared" si="1"/>
        <v>6.367726111111111</v>
      </c>
      <c r="N15" s="14"/>
      <c r="O15" s="14"/>
      <c r="P15" s="14"/>
      <c r="Q15" s="13">
        <f>Tableau!N21</f>
        <v>274.172</v>
      </c>
    </row>
    <row r="16" spans="1:17" ht="12.75">
      <c r="A16" s="2" t="s">
        <v>8</v>
      </c>
      <c r="B16" s="8">
        <f>Tableau!E22</f>
        <v>47</v>
      </c>
      <c r="C16" s="10">
        <f>Tableau!F22</f>
        <v>46</v>
      </c>
      <c r="D16" s="9">
        <f>Tableau!G22</f>
        <v>46.96</v>
      </c>
      <c r="E16" s="2" t="s">
        <v>9</v>
      </c>
      <c r="F16" s="4">
        <f>Tableau!I22</f>
        <v>6</v>
      </c>
      <c r="G16" s="4">
        <f>Tableau!J22</f>
        <v>22</v>
      </c>
      <c r="H16" s="5">
        <f>Tableau!K22</f>
        <v>1.456</v>
      </c>
      <c r="J16" s="13" t="str">
        <f>Tableau!C22</f>
        <v>SX353</v>
      </c>
      <c r="K16" s="13" t="str">
        <f>Tableau!B22</f>
        <v>ANTENNE GONIO. VHF</v>
      </c>
      <c r="L16" s="17">
        <f t="shared" si="0"/>
        <v>47.77971111111111</v>
      </c>
      <c r="M16" s="17">
        <f t="shared" si="1"/>
        <v>6.367071111111111</v>
      </c>
      <c r="N16" s="14"/>
      <c r="O16" s="14"/>
      <c r="P16" s="14"/>
      <c r="Q16" s="13">
        <f>Tableau!N22</f>
        <v>275.253</v>
      </c>
    </row>
    <row r="17" spans="1:17" ht="12.75">
      <c r="A17" s="2" t="s">
        <v>8</v>
      </c>
      <c r="B17" s="8">
        <f>Tableau!E23</f>
        <v>47</v>
      </c>
      <c r="C17" s="10">
        <f>Tableau!F23</f>
        <v>47</v>
      </c>
      <c r="D17" s="9">
        <f>Tableau!G23</f>
        <v>6.313</v>
      </c>
      <c r="E17" s="2" t="s">
        <v>9</v>
      </c>
      <c r="F17" s="4">
        <f>Tableau!I23</f>
        <v>6</v>
      </c>
      <c r="G17" s="4">
        <f>Tableau!J23</f>
        <v>21</v>
      </c>
      <c r="H17" s="5">
        <f>Tableau!K23</f>
        <v>9.176</v>
      </c>
      <c r="J17" s="13" t="str">
        <f>Tableau!C23</f>
        <v>SX354</v>
      </c>
      <c r="K17" s="13" t="str">
        <f>Tableau!B23</f>
        <v>PAR NG</v>
      </c>
      <c r="L17" s="17">
        <f t="shared" si="0"/>
        <v>47.785086944444444</v>
      </c>
      <c r="M17" s="17">
        <f t="shared" si="1"/>
        <v>6.352548888888888</v>
      </c>
      <c r="N17" s="14"/>
      <c r="O17" s="14"/>
      <c r="P17" s="14"/>
      <c r="Q17" s="13">
        <f>Tableau!N23</f>
        <v>274.447</v>
      </c>
    </row>
    <row r="18" spans="1:17" ht="12.75">
      <c r="A18" s="2" t="s">
        <v>8</v>
      </c>
      <c r="B18" s="8">
        <f>Tableau!E24</f>
        <v>47</v>
      </c>
      <c r="C18" s="10">
        <f>Tableau!F24</f>
        <v>47</v>
      </c>
      <c r="D18" s="9">
        <f>Tableau!G24</f>
        <v>6.174</v>
      </c>
      <c r="E18" s="2" t="s">
        <v>9</v>
      </c>
      <c r="F18" s="4">
        <f>Tableau!I24</f>
        <v>6</v>
      </c>
      <c r="G18" s="4">
        <f>Tableau!J24</f>
        <v>21</v>
      </c>
      <c r="H18" s="5">
        <f>Tableau!K24</f>
        <v>8.974</v>
      </c>
      <c r="J18" s="13" t="str">
        <f>Tableau!C24</f>
        <v>SX355</v>
      </c>
      <c r="K18" s="13" t="str">
        <f>Tableau!B24</f>
        <v>ANTENNE PARATONNERRE</v>
      </c>
      <c r="L18" s="17">
        <f t="shared" si="0"/>
        <v>47.78504833333333</v>
      </c>
      <c r="M18" s="17">
        <f t="shared" si="1"/>
        <v>6.352492777777777</v>
      </c>
      <c r="N18" s="14"/>
      <c r="O18" s="14"/>
      <c r="P18" s="14"/>
      <c r="Q18" s="13">
        <f>Tableau!N24</f>
        <v>278.861</v>
      </c>
    </row>
    <row r="19" spans="1:17" ht="12.75">
      <c r="A19" s="2" t="s">
        <v>8</v>
      </c>
      <c r="B19" s="8">
        <f>Tableau!E25</f>
        <v>47</v>
      </c>
      <c r="C19" s="10">
        <f>Tableau!F25</f>
        <v>47</v>
      </c>
      <c r="D19" s="9">
        <f>Tableau!G25</f>
        <v>16.827</v>
      </c>
      <c r="E19" s="2" t="s">
        <v>9</v>
      </c>
      <c r="F19" s="4">
        <f>Tableau!I25</f>
        <v>6</v>
      </c>
      <c r="G19" s="4">
        <f>Tableau!J25</f>
        <v>20</v>
      </c>
      <c r="H19" s="5">
        <f>Tableau!K25</f>
        <v>59.868</v>
      </c>
      <c r="J19" s="13" t="str">
        <f>Tableau!C25</f>
        <v>SX356-1</v>
      </c>
      <c r="K19" s="13" t="str">
        <f>Tableau!B25</f>
        <v>SPAR 1</v>
      </c>
      <c r="L19" s="17">
        <f t="shared" si="0"/>
        <v>47.7880075</v>
      </c>
      <c r="M19" s="17">
        <f t="shared" si="1"/>
        <v>6.349963333333333</v>
      </c>
      <c r="N19" s="14"/>
      <c r="O19" s="14"/>
      <c r="P19" s="14"/>
      <c r="Q19" s="13">
        <f>Tableau!N25</f>
        <v>272.265</v>
      </c>
    </row>
    <row r="20" spans="1:17" ht="12.75">
      <c r="A20" s="2" t="s">
        <v>8</v>
      </c>
      <c r="B20" s="8">
        <f>Tableau!E26</f>
        <v>47</v>
      </c>
      <c r="C20" s="10">
        <f>Tableau!F26</f>
        <v>47</v>
      </c>
      <c r="D20" s="9">
        <f>Tableau!G26</f>
        <v>16.99</v>
      </c>
      <c r="E20" s="2" t="s">
        <v>9</v>
      </c>
      <c r="F20" s="4">
        <f>Tableau!I26</f>
        <v>6</v>
      </c>
      <c r="G20" s="4">
        <f>Tableau!J26</f>
        <v>21</v>
      </c>
      <c r="H20" s="5">
        <f>Tableau!K26</f>
        <v>0.02</v>
      </c>
      <c r="J20" s="13" t="str">
        <f>Tableau!C26</f>
        <v>SX356-2</v>
      </c>
      <c r="K20" s="13" t="str">
        <f>Tableau!B26</f>
        <v>SPAR 1</v>
      </c>
      <c r="L20" s="17">
        <f t="shared" si="0"/>
        <v>47.78805277777778</v>
      </c>
      <c r="M20" s="17">
        <f t="shared" si="1"/>
        <v>6.350005555555555</v>
      </c>
      <c r="N20" s="14"/>
      <c r="O20" s="14"/>
      <c r="P20" s="14"/>
      <c r="Q20" s="13">
        <f>Tableau!N26</f>
        <v>272.265</v>
      </c>
    </row>
    <row r="21" spans="1:17" ht="12.75">
      <c r="A21" s="2" t="s">
        <v>8</v>
      </c>
      <c r="B21" s="8">
        <f>Tableau!E27</f>
        <v>47</v>
      </c>
      <c r="C21" s="10">
        <f>Tableau!F27</f>
        <v>47</v>
      </c>
      <c r="D21" s="9">
        <f>Tableau!G27</f>
        <v>16.923</v>
      </c>
      <c r="E21" s="2" t="s">
        <v>9</v>
      </c>
      <c r="F21" s="4">
        <f>Tableau!I27</f>
        <v>6</v>
      </c>
      <c r="G21" s="4">
        <f>Tableau!J27</f>
        <v>21</v>
      </c>
      <c r="H21" s="5">
        <f>Tableau!K27</f>
        <v>0.187</v>
      </c>
      <c r="J21" s="13" t="str">
        <f>Tableau!C27</f>
        <v>SX356-3</v>
      </c>
      <c r="K21" s="13" t="str">
        <f>Tableau!B27</f>
        <v>SPAR 1</v>
      </c>
      <c r="L21" s="17">
        <f t="shared" si="0"/>
        <v>47.78803416666666</v>
      </c>
      <c r="M21" s="17">
        <f t="shared" si="1"/>
        <v>6.350051944444444</v>
      </c>
      <c r="N21" s="14"/>
      <c r="O21" s="14"/>
      <c r="P21" s="14"/>
      <c r="Q21" s="13">
        <f>Tableau!N27</f>
        <v>272.265</v>
      </c>
    </row>
    <row r="22" spans="1:17" ht="12.75">
      <c r="A22" s="2" t="s">
        <v>8</v>
      </c>
      <c r="B22" s="8">
        <f>Tableau!E28</f>
        <v>47</v>
      </c>
      <c r="C22" s="10">
        <f>Tableau!F28</f>
        <v>47</v>
      </c>
      <c r="D22" s="9">
        <f>Tableau!G28</f>
        <v>16.751</v>
      </c>
      <c r="E22" s="2" t="s">
        <v>9</v>
      </c>
      <c r="F22" s="4">
        <f>Tableau!I28</f>
        <v>6</v>
      </c>
      <c r="G22" s="4">
        <f>Tableau!J28</f>
        <v>21</v>
      </c>
      <c r="H22" s="5">
        <f>Tableau!K28</f>
        <v>0.044</v>
      </c>
      <c r="J22" s="13" t="str">
        <f>Tableau!C28</f>
        <v>SX356-4</v>
      </c>
      <c r="K22" s="13" t="str">
        <f>Tableau!B28</f>
        <v>SPAR 1</v>
      </c>
      <c r="L22" s="17">
        <f t="shared" si="0"/>
        <v>47.78798638888889</v>
      </c>
      <c r="M22" s="17">
        <f t="shared" si="1"/>
        <v>6.3500122222222215</v>
      </c>
      <c r="N22" s="14"/>
      <c r="O22" s="14"/>
      <c r="P22" s="14"/>
      <c r="Q22" s="13">
        <f>Tableau!N28</f>
        <v>272.265</v>
      </c>
    </row>
    <row r="23" spans="1:17" ht="12.75">
      <c r="A23" s="2" t="s">
        <v>8</v>
      </c>
      <c r="B23" s="8">
        <f>Tableau!E29</f>
        <v>47</v>
      </c>
      <c r="C23" s="10">
        <f>Tableau!F29</f>
        <v>47</v>
      </c>
      <c r="D23" s="9">
        <f>Tableau!G29</f>
        <v>17.094</v>
      </c>
      <c r="E23" s="2" t="s">
        <v>9</v>
      </c>
      <c r="F23" s="4">
        <f>Tableau!I29</f>
        <v>6</v>
      </c>
      <c r="G23" s="4">
        <f>Tableau!J29</f>
        <v>21</v>
      </c>
      <c r="H23" s="5">
        <f>Tableau!K29</f>
        <v>0.106</v>
      </c>
      <c r="J23" s="13" t="str">
        <f>Tableau!C29</f>
        <v>SX357-1</v>
      </c>
      <c r="K23" s="13" t="str">
        <f>Tableau!B29</f>
        <v>SPAR 2</v>
      </c>
      <c r="L23" s="17">
        <f t="shared" si="0"/>
        <v>47.78808166666666</v>
      </c>
      <c r="M23" s="17">
        <f t="shared" si="1"/>
        <v>6.350029444444444</v>
      </c>
      <c r="N23" s="14"/>
      <c r="O23" s="14"/>
      <c r="P23" s="14"/>
      <c r="Q23" s="13">
        <f>Tableau!N29</f>
        <v>272.411</v>
      </c>
    </row>
    <row r="24" spans="1:17" ht="12.75">
      <c r="A24" s="2" t="s">
        <v>8</v>
      </c>
      <c r="B24" s="8">
        <f>Tableau!E30</f>
        <v>47</v>
      </c>
      <c r="C24" s="10">
        <f>Tableau!F30</f>
        <v>47</v>
      </c>
      <c r="D24" s="9">
        <f>Tableau!G30</f>
        <v>17.272</v>
      </c>
      <c r="E24" s="2" t="s">
        <v>9</v>
      </c>
      <c r="F24" s="4">
        <f>Tableau!I30</f>
        <v>6</v>
      </c>
      <c r="G24" s="4">
        <f>Tableau!J30</f>
        <v>21</v>
      </c>
      <c r="H24" s="5">
        <f>Tableau!K30</f>
        <v>0.217</v>
      </c>
      <c r="J24" s="13" t="str">
        <f>Tableau!C30</f>
        <v>SX357-2</v>
      </c>
      <c r="K24" s="13" t="str">
        <f>Tableau!B30</f>
        <v>SPAR 2</v>
      </c>
      <c r="L24" s="17">
        <f t="shared" si="0"/>
        <v>47.788131111111106</v>
      </c>
      <c r="M24" s="17">
        <f t="shared" si="1"/>
        <v>6.350060277777778</v>
      </c>
      <c r="N24" s="14"/>
      <c r="O24" s="14"/>
      <c r="P24" s="14"/>
      <c r="Q24" s="13">
        <f>Tableau!N30</f>
        <v>272.411</v>
      </c>
    </row>
    <row r="25" spans="1:17" ht="12.75">
      <c r="A25" s="2" t="s">
        <v>8</v>
      </c>
      <c r="B25" s="8">
        <f>Tableau!E31</f>
        <v>47</v>
      </c>
      <c r="C25" s="10">
        <f>Tableau!F31</f>
        <v>47</v>
      </c>
      <c r="D25" s="9">
        <f>Tableau!G31</f>
        <v>17.22</v>
      </c>
      <c r="E25" s="2" t="s">
        <v>9</v>
      </c>
      <c r="F25" s="4">
        <f>Tableau!I31</f>
        <v>6</v>
      </c>
      <c r="G25" s="4">
        <f>Tableau!J31</f>
        <v>21</v>
      </c>
      <c r="H25" s="5">
        <f>Tableau!K31</f>
        <v>0.398</v>
      </c>
      <c r="J25" s="13" t="str">
        <f>Tableau!C31</f>
        <v>SX357-3</v>
      </c>
      <c r="K25" s="13" t="str">
        <f>Tableau!B31</f>
        <v>SPAR 2</v>
      </c>
      <c r="L25" s="17">
        <f t="shared" si="0"/>
        <v>47.78811666666667</v>
      </c>
      <c r="M25" s="17">
        <f t="shared" si="1"/>
        <v>6.350110555555555</v>
      </c>
      <c r="N25" s="14"/>
      <c r="O25" s="14"/>
      <c r="P25" s="14"/>
      <c r="Q25" s="13">
        <f>Tableau!N31</f>
        <v>272.411</v>
      </c>
    </row>
    <row r="26" spans="1:17" ht="12.75">
      <c r="A26" s="2" t="s">
        <v>8</v>
      </c>
      <c r="B26" s="8">
        <f>Tableau!E32</f>
        <v>47</v>
      </c>
      <c r="C26" s="10">
        <f>Tableau!F32</f>
        <v>47</v>
      </c>
      <c r="D26" s="9">
        <f>Tableau!G32</f>
        <v>17.041</v>
      </c>
      <c r="E26" s="2" t="s">
        <v>9</v>
      </c>
      <c r="F26" s="4">
        <f>Tableau!I32</f>
        <v>6</v>
      </c>
      <c r="G26" s="4">
        <f>Tableau!J32</f>
        <v>21</v>
      </c>
      <c r="H26" s="5">
        <f>Tableau!K32</f>
        <v>0.286</v>
      </c>
      <c r="J26" s="13" t="str">
        <f>Tableau!C32</f>
        <v>SX357-4</v>
      </c>
      <c r="K26" s="13" t="str">
        <f>Tableau!B32</f>
        <v>SPAR 2</v>
      </c>
      <c r="L26" s="17">
        <f t="shared" si="0"/>
        <v>47.788066944444445</v>
      </c>
      <c r="M26" s="17">
        <f t="shared" si="1"/>
        <v>6.350079444444444</v>
      </c>
      <c r="N26" s="14"/>
      <c r="O26" s="14"/>
      <c r="P26" s="14"/>
      <c r="Q26" s="13">
        <f>Tableau!N32</f>
        <v>272.411</v>
      </c>
    </row>
    <row r="27" spans="1:17" ht="12.75">
      <c r="A27" s="2" t="s">
        <v>8</v>
      </c>
      <c r="B27" s="8">
        <f>Tableau!E33</f>
        <v>47</v>
      </c>
      <c r="C27" s="10">
        <f>Tableau!F33</f>
        <v>47</v>
      </c>
      <c r="D27" s="9">
        <f>Tableau!G33</f>
        <v>48.428</v>
      </c>
      <c r="E27" s="2" t="s">
        <v>9</v>
      </c>
      <c r="F27" s="4">
        <f>Tableau!I33</f>
        <v>6</v>
      </c>
      <c r="G27" s="4">
        <f>Tableau!J33</f>
        <v>22</v>
      </c>
      <c r="H27" s="5">
        <f>Tableau!K33</f>
        <v>29.19</v>
      </c>
      <c r="J27" s="13" t="str">
        <f>Tableau!C33</f>
        <v>SX358</v>
      </c>
      <c r="K27" s="13" t="str">
        <f>Tableau!B33</f>
        <v>ANTENNE ÉMISSION 1</v>
      </c>
      <c r="L27" s="17">
        <f aca="true" t="shared" si="2" ref="L27:L90">IF((A27="N"),1,-1)*(B27+C27/60+D27/3600)</f>
        <v>47.79678555555555</v>
      </c>
      <c r="M27" s="17">
        <f aca="true" t="shared" si="3" ref="M27:M90">IF((E27="E"),1,-1)*(F27+G27/60+H27/3600)</f>
        <v>6.374775</v>
      </c>
      <c r="N27" s="14"/>
      <c r="O27" s="14"/>
      <c r="P27" s="14"/>
      <c r="Q27" s="13">
        <f>Tableau!N33</f>
        <v>309.971</v>
      </c>
    </row>
    <row r="28" spans="1:17" ht="12.75">
      <c r="A28" s="2" t="s">
        <v>8</v>
      </c>
      <c r="B28" s="8">
        <f>Tableau!E34</f>
        <v>47</v>
      </c>
      <c r="C28" s="10">
        <f>Tableau!F34</f>
        <v>47</v>
      </c>
      <c r="D28" s="9">
        <f>Tableau!G34</f>
        <v>49.275</v>
      </c>
      <c r="E28" s="2" t="s">
        <v>9</v>
      </c>
      <c r="F28" s="4">
        <f>Tableau!I34</f>
        <v>6</v>
      </c>
      <c r="G28" s="4">
        <f>Tableau!J34</f>
        <v>22</v>
      </c>
      <c r="H28" s="5">
        <f>Tableau!K34</f>
        <v>28.655</v>
      </c>
      <c r="J28" s="13" t="str">
        <f>Tableau!C34</f>
        <v>SX359</v>
      </c>
      <c r="K28" s="13" t="str">
        <f>Tableau!B34</f>
        <v>ANTENNE ÉMISSION 2</v>
      </c>
      <c r="L28" s="17">
        <f t="shared" si="2"/>
        <v>47.797020833333335</v>
      </c>
      <c r="M28" s="17">
        <f t="shared" si="3"/>
        <v>6.374626388888888</v>
      </c>
      <c r="N28" s="14"/>
      <c r="O28" s="14"/>
      <c r="P28" s="14"/>
      <c r="Q28" s="13">
        <f>Tableau!N34</f>
        <v>310.251</v>
      </c>
    </row>
    <row r="29" spans="1:17" ht="12.75">
      <c r="A29" s="2" t="s">
        <v>8</v>
      </c>
      <c r="B29" s="8">
        <f>Tableau!E35</f>
        <v>47</v>
      </c>
      <c r="C29" s="10">
        <f>Tableau!F35</f>
        <v>47</v>
      </c>
      <c r="D29" s="9">
        <f>Tableau!G35</f>
        <v>49.406</v>
      </c>
      <c r="E29" s="2" t="s">
        <v>9</v>
      </c>
      <c r="F29" s="4">
        <f>Tableau!I35</f>
        <v>6</v>
      </c>
      <c r="G29" s="4">
        <f>Tableau!J35</f>
        <v>22</v>
      </c>
      <c r="H29" s="5">
        <f>Tableau!K35</f>
        <v>30.473</v>
      </c>
      <c r="J29" s="13" t="str">
        <f>Tableau!C35</f>
        <v>SX360</v>
      </c>
      <c r="K29" s="13" t="str">
        <f>Tableau!B35</f>
        <v>ANTENNE ÉMISSION 3</v>
      </c>
      <c r="L29" s="17">
        <f t="shared" si="2"/>
        <v>47.79705722222222</v>
      </c>
      <c r="M29" s="17">
        <f t="shared" si="3"/>
        <v>6.375131388888889</v>
      </c>
      <c r="N29" s="14"/>
      <c r="O29" s="14"/>
      <c r="P29" s="14"/>
      <c r="Q29" s="13">
        <f>Tableau!N35</f>
        <v>310.428</v>
      </c>
    </row>
    <row r="30" spans="1:17" ht="12.75">
      <c r="A30" s="2" t="s">
        <v>8</v>
      </c>
      <c r="B30" s="8">
        <f>Tableau!E36</f>
        <v>47</v>
      </c>
      <c r="C30" s="10">
        <f>Tableau!F36</f>
        <v>47</v>
      </c>
      <c r="D30" s="9">
        <f>Tableau!G36</f>
        <v>35.377</v>
      </c>
      <c r="E30" s="2" t="s">
        <v>9</v>
      </c>
      <c r="F30" s="4">
        <f>Tableau!I36</f>
        <v>6</v>
      </c>
      <c r="G30" s="4">
        <f>Tableau!J36</f>
        <v>21</v>
      </c>
      <c r="H30" s="5">
        <f>Tableau!K36</f>
        <v>30.612</v>
      </c>
      <c r="J30" s="13" t="str">
        <f>Tableau!C36</f>
        <v>SX361</v>
      </c>
      <c r="K30" s="13" t="str">
        <f>Tableau!B36</f>
        <v>ANTENNE RÉCEPTION 1</v>
      </c>
      <c r="L30" s="17">
        <f t="shared" si="2"/>
        <v>47.79316027777777</v>
      </c>
      <c r="M30" s="17">
        <f t="shared" si="3"/>
        <v>6.358503333333333</v>
      </c>
      <c r="N30" s="14"/>
      <c r="O30" s="14"/>
      <c r="P30" s="14"/>
      <c r="Q30" s="13">
        <f>Tableau!N36</f>
        <v>303.119</v>
      </c>
    </row>
    <row r="31" spans="1:17" ht="12.75">
      <c r="A31" s="2" t="s">
        <v>8</v>
      </c>
      <c r="B31" s="8">
        <f>Tableau!E37</f>
        <v>47</v>
      </c>
      <c r="C31" s="10">
        <f>Tableau!F37</f>
        <v>47</v>
      </c>
      <c r="D31" s="9">
        <f>Tableau!G37</f>
        <v>34.593</v>
      </c>
      <c r="E31" s="2" t="s">
        <v>9</v>
      </c>
      <c r="F31" s="4">
        <f>Tableau!I37</f>
        <v>6</v>
      </c>
      <c r="G31" s="4">
        <f>Tableau!J37</f>
        <v>21</v>
      </c>
      <c r="H31" s="5">
        <f>Tableau!K37</f>
        <v>29.45</v>
      </c>
      <c r="J31" s="13" t="str">
        <f>Tableau!C37</f>
        <v>SX362</v>
      </c>
      <c r="K31" s="13" t="str">
        <f>Tableau!B37</f>
        <v>ANTENNE RÉCEPTION 2</v>
      </c>
      <c r="L31" s="17">
        <f t="shared" si="2"/>
        <v>47.792942499999995</v>
      </c>
      <c r="M31" s="17">
        <f t="shared" si="3"/>
        <v>6.358180555555555</v>
      </c>
      <c r="N31" s="14"/>
      <c r="O31" s="14"/>
      <c r="P31" s="14"/>
      <c r="Q31" s="13">
        <f>Tableau!N37</f>
        <v>303.086</v>
      </c>
    </row>
    <row r="32" spans="1:17" ht="12.75">
      <c r="A32" s="2" t="s">
        <v>8</v>
      </c>
      <c r="B32" s="8">
        <f>Tableau!E38</f>
        <v>47</v>
      </c>
      <c r="C32" s="10">
        <f>Tableau!F38</f>
        <v>47</v>
      </c>
      <c r="D32" s="9">
        <f>Tableau!G38</f>
        <v>25.606</v>
      </c>
      <c r="E32" s="2" t="s">
        <v>9</v>
      </c>
      <c r="F32" s="4">
        <f>Tableau!I38</f>
        <v>6</v>
      </c>
      <c r="G32" s="4">
        <f>Tableau!J38</f>
        <v>21</v>
      </c>
      <c r="H32" s="5">
        <f>Tableau!K38</f>
        <v>44.971</v>
      </c>
      <c r="J32" s="13" t="str">
        <f>Tableau!C38</f>
        <v>SX363</v>
      </c>
      <c r="K32" s="13" t="str">
        <f>Tableau!B38</f>
        <v>ANTENNE PCE 1</v>
      </c>
      <c r="L32" s="17">
        <f t="shared" si="2"/>
        <v>47.79044611111111</v>
      </c>
      <c r="M32" s="17">
        <f t="shared" si="3"/>
        <v>6.362491944444444</v>
      </c>
      <c r="N32" s="14"/>
      <c r="O32" s="14"/>
      <c r="P32" s="14"/>
      <c r="Q32" s="13">
        <f>Tableau!N38</f>
        <v>307.873</v>
      </c>
    </row>
    <row r="33" spans="1:17" ht="12.75">
      <c r="A33" s="2" t="s">
        <v>8</v>
      </c>
      <c r="B33" s="8">
        <f>Tableau!E39</f>
        <v>47</v>
      </c>
      <c r="C33" s="10">
        <f>Tableau!F39</f>
        <v>47</v>
      </c>
      <c r="D33" s="9">
        <f>Tableau!G39</f>
        <v>24.826</v>
      </c>
      <c r="E33" s="2" t="s">
        <v>9</v>
      </c>
      <c r="F33" s="4">
        <f>Tableau!I39</f>
        <v>6</v>
      </c>
      <c r="G33" s="4">
        <f>Tableau!J39</f>
        <v>21</v>
      </c>
      <c r="H33" s="5">
        <f>Tableau!K39</f>
        <v>45.554</v>
      </c>
      <c r="J33" s="13" t="str">
        <f>Tableau!C39</f>
        <v>SX364</v>
      </c>
      <c r="K33" s="13" t="str">
        <f>Tableau!B39</f>
        <v>ANTENNE PCE 2</v>
      </c>
      <c r="L33" s="17">
        <f t="shared" si="2"/>
        <v>47.79022944444444</v>
      </c>
      <c r="M33" s="17">
        <f t="shared" si="3"/>
        <v>6.362653888888889</v>
      </c>
      <c r="N33" s="14"/>
      <c r="O33" s="14"/>
      <c r="P33" s="14"/>
      <c r="Q33" s="13">
        <f>Tableau!N39</f>
        <v>293.517</v>
      </c>
    </row>
    <row r="34" spans="1:17" ht="12.75">
      <c r="A34" s="2" t="s">
        <v>8</v>
      </c>
      <c r="B34" s="8">
        <f>Tableau!E40</f>
        <v>47</v>
      </c>
      <c r="C34" s="10">
        <f>Tableau!F40</f>
        <v>47</v>
      </c>
      <c r="D34" s="9">
        <f>Tableau!G40</f>
        <v>24.85</v>
      </c>
      <c r="E34" s="2" t="s">
        <v>9</v>
      </c>
      <c r="F34" s="4">
        <f>Tableau!I40</f>
        <v>6</v>
      </c>
      <c r="G34" s="4">
        <f>Tableau!J40</f>
        <v>21</v>
      </c>
      <c r="H34" s="5">
        <f>Tableau!K40</f>
        <v>46.992</v>
      </c>
      <c r="J34" s="13" t="str">
        <f>Tableau!C40</f>
        <v>SX365</v>
      </c>
      <c r="K34" s="13" t="str">
        <f>Tableau!B40</f>
        <v>ANTENNE PCE 3</v>
      </c>
      <c r="L34" s="17">
        <f t="shared" si="2"/>
        <v>47.790236111111106</v>
      </c>
      <c r="M34" s="17">
        <f t="shared" si="3"/>
        <v>6.363053333333333</v>
      </c>
      <c r="N34" s="14"/>
      <c r="O34" s="14"/>
      <c r="P34" s="14"/>
      <c r="Q34" s="13">
        <f>Tableau!N40</f>
        <v>292.032</v>
      </c>
    </row>
    <row r="35" spans="1:17" ht="12.75">
      <c r="A35" s="2" t="s">
        <v>8</v>
      </c>
      <c r="B35" s="8">
        <f>Tableau!E41</f>
        <v>47</v>
      </c>
      <c r="C35" s="10">
        <f>Tableau!F41</f>
        <v>47</v>
      </c>
      <c r="D35" s="9">
        <f>Tableau!G41</f>
        <v>23.96</v>
      </c>
      <c r="E35" s="2" t="s">
        <v>9</v>
      </c>
      <c r="F35" s="4">
        <f>Tableau!I41</f>
        <v>6</v>
      </c>
      <c r="G35" s="4">
        <f>Tableau!J41</f>
        <v>21</v>
      </c>
      <c r="H35" s="5">
        <f>Tableau!K41</f>
        <v>46.339</v>
      </c>
      <c r="J35" s="13" t="str">
        <f>Tableau!C41</f>
        <v>SX366</v>
      </c>
      <c r="K35" s="13" t="str">
        <f>Tableau!B41</f>
        <v>ANTENNE PCE 4</v>
      </c>
      <c r="L35" s="17">
        <f t="shared" si="2"/>
        <v>47.789988888888885</v>
      </c>
      <c r="M35" s="17">
        <f t="shared" si="3"/>
        <v>6.362871944444444</v>
      </c>
      <c r="N35" s="14"/>
      <c r="O35" s="14"/>
      <c r="P35" s="14"/>
      <c r="Q35" s="13">
        <f>Tableau!N41</f>
        <v>292.869</v>
      </c>
    </row>
    <row r="36" spans="1:17" ht="12.75">
      <c r="A36" s="2" t="s">
        <v>8</v>
      </c>
      <c r="B36" s="8">
        <f>Tableau!E42</f>
        <v>47</v>
      </c>
      <c r="C36" s="10">
        <f>Tableau!F42</f>
        <v>47</v>
      </c>
      <c r="D36" s="9">
        <f>Tableau!G42</f>
        <v>14.153</v>
      </c>
      <c r="E36" s="2" t="s">
        <v>9</v>
      </c>
      <c r="F36" s="4">
        <f>Tableau!I42</f>
        <v>6</v>
      </c>
      <c r="G36" s="4">
        <f>Tableau!J42</f>
        <v>21</v>
      </c>
      <c r="H36" s="5">
        <f>Tableau!K42</f>
        <v>53.637</v>
      </c>
      <c r="J36" s="13" t="str">
        <f>Tableau!C42</f>
        <v>SX900</v>
      </c>
      <c r="K36" s="13" t="str">
        <f>Tableau!B42</f>
        <v>TOUR DE CONTRÔLE</v>
      </c>
      <c r="L36" s="17">
        <f t="shared" si="2"/>
        <v>47.78726472222222</v>
      </c>
      <c r="M36" s="17">
        <f t="shared" si="3"/>
        <v>6.3648991666666666</v>
      </c>
      <c r="N36" s="14"/>
      <c r="O36" s="14"/>
      <c r="P36" s="14"/>
      <c r="Q36" s="13">
        <f>Tableau!N42</f>
        <v>303.711</v>
      </c>
    </row>
    <row r="37" spans="1:17" ht="12.75">
      <c r="A37" s="2" t="s">
        <v>8</v>
      </c>
      <c r="B37" s="8">
        <f>Tableau!E43</f>
        <v>47</v>
      </c>
      <c r="C37" s="10">
        <f>Tableau!F43</f>
        <v>47</v>
      </c>
      <c r="D37" s="9">
        <f>Tableau!G43</f>
        <v>18.19</v>
      </c>
      <c r="E37" s="2" t="s">
        <v>9</v>
      </c>
      <c r="F37" s="4">
        <f>Tableau!I43</f>
        <v>6</v>
      </c>
      <c r="G37" s="4">
        <f>Tableau!J43</f>
        <v>21</v>
      </c>
      <c r="H37" s="5">
        <f>Tableau!K43</f>
        <v>30.243</v>
      </c>
      <c r="J37" s="13" t="str">
        <f>Tableau!C43</f>
        <v>SX901-1</v>
      </c>
      <c r="K37" s="13" t="str">
        <f>Tableau!B43</f>
        <v>DEMI-TONNEAU 21</v>
      </c>
      <c r="L37" s="17">
        <f t="shared" si="2"/>
        <v>47.78838611111111</v>
      </c>
      <c r="M37" s="17">
        <f t="shared" si="3"/>
        <v>6.358400833333333</v>
      </c>
      <c r="N37" s="14"/>
      <c r="O37" s="14"/>
      <c r="P37" s="14"/>
      <c r="Q37" s="13">
        <f>Tableau!N43</f>
        <v>281.183</v>
      </c>
    </row>
    <row r="38" spans="1:17" ht="12.75">
      <c r="A38" s="2" t="s">
        <v>8</v>
      </c>
      <c r="B38" s="8">
        <f>Tableau!E44</f>
        <v>47</v>
      </c>
      <c r="C38" s="10">
        <f>Tableau!F44</f>
        <v>47</v>
      </c>
      <c r="D38" s="9">
        <f>Tableau!G44</f>
        <v>17.052</v>
      </c>
      <c r="E38" s="2" t="s">
        <v>9</v>
      </c>
      <c r="F38" s="4">
        <f>Tableau!I44</f>
        <v>6</v>
      </c>
      <c r="G38" s="4">
        <f>Tableau!J44</f>
        <v>21</v>
      </c>
      <c r="H38" s="5">
        <f>Tableau!K44</f>
        <v>30.455</v>
      </c>
      <c r="J38" s="13" t="str">
        <f>Tableau!C44</f>
        <v>SX901-2</v>
      </c>
      <c r="K38" s="13" t="str">
        <f>Tableau!B44</f>
        <v>DEMI-TONNEAU 21</v>
      </c>
      <c r="L38" s="17">
        <f t="shared" si="2"/>
        <v>47.78807</v>
      </c>
      <c r="M38" s="17">
        <f t="shared" si="3"/>
        <v>6.3584597222222214</v>
      </c>
      <c r="N38" s="14"/>
      <c r="O38" s="14"/>
      <c r="P38" s="14"/>
      <c r="Q38" s="13">
        <f>Tableau!N44</f>
        <v>281.183</v>
      </c>
    </row>
    <row r="39" spans="1:17" ht="12.75">
      <c r="A39" s="2" t="s">
        <v>8</v>
      </c>
      <c r="B39" s="8">
        <f>Tableau!E45</f>
        <v>47</v>
      </c>
      <c r="C39" s="10">
        <f>Tableau!F45</f>
        <v>47</v>
      </c>
      <c r="D39" s="9">
        <f>Tableau!G45</f>
        <v>16.982</v>
      </c>
      <c r="E39" s="2" t="s">
        <v>9</v>
      </c>
      <c r="F39" s="4">
        <f>Tableau!I45</f>
        <v>6</v>
      </c>
      <c r="G39" s="4">
        <f>Tableau!J45</f>
        <v>21</v>
      </c>
      <c r="H39" s="5">
        <f>Tableau!K45</f>
        <v>29.673</v>
      </c>
      <c r="J39" s="13" t="str">
        <f>Tableau!C45</f>
        <v>SX901-3</v>
      </c>
      <c r="K39" s="13" t="str">
        <f>Tableau!B45</f>
        <v>DEMI-TONNEAU 21</v>
      </c>
      <c r="L39" s="17">
        <f t="shared" si="2"/>
        <v>47.78805055555555</v>
      </c>
      <c r="M39" s="17">
        <f t="shared" si="3"/>
        <v>6.358242499999999</v>
      </c>
      <c r="N39" s="14"/>
      <c r="O39" s="14"/>
      <c r="P39" s="14"/>
      <c r="Q39" s="13">
        <f>Tableau!N45</f>
        <v>281.183</v>
      </c>
    </row>
    <row r="40" spans="1:17" ht="12.75">
      <c r="A40" s="2" t="s">
        <v>8</v>
      </c>
      <c r="B40" s="8">
        <f>Tableau!E46</f>
        <v>47</v>
      </c>
      <c r="C40" s="10">
        <f>Tableau!F46</f>
        <v>47</v>
      </c>
      <c r="D40" s="9">
        <f>Tableau!G46</f>
        <v>18.119</v>
      </c>
      <c r="E40" s="2" t="s">
        <v>9</v>
      </c>
      <c r="F40" s="4">
        <f>Tableau!I46</f>
        <v>6</v>
      </c>
      <c r="G40" s="4">
        <f>Tableau!J46</f>
        <v>21</v>
      </c>
      <c r="H40" s="5">
        <f>Tableau!K46</f>
        <v>29.443</v>
      </c>
      <c r="J40" s="13" t="str">
        <f>Tableau!C46</f>
        <v>SX901-4</v>
      </c>
      <c r="K40" s="13" t="str">
        <f>Tableau!B46</f>
        <v>DEMI-TONNEAU 21</v>
      </c>
      <c r="L40" s="17">
        <f t="shared" si="2"/>
        <v>47.78836638888889</v>
      </c>
      <c r="M40" s="17">
        <f t="shared" si="3"/>
        <v>6.358178611111111</v>
      </c>
      <c r="N40" s="14"/>
      <c r="O40" s="14"/>
      <c r="P40" s="14"/>
      <c r="Q40" s="13">
        <f>Tableau!N46</f>
        <v>281.183</v>
      </c>
    </row>
    <row r="41" spans="1:17" ht="12.75">
      <c r="A41" s="2" t="s">
        <v>8</v>
      </c>
      <c r="B41" s="8">
        <f>Tableau!E47</f>
        <v>47</v>
      </c>
      <c r="C41" s="10">
        <f>Tableau!F47</f>
        <v>47</v>
      </c>
      <c r="D41" s="9">
        <f>Tableau!G47</f>
        <v>19.932</v>
      </c>
      <c r="E41" s="2" t="s">
        <v>9</v>
      </c>
      <c r="F41" s="4">
        <f>Tableau!I47</f>
        <v>6</v>
      </c>
      <c r="G41" s="4">
        <f>Tableau!J47</f>
        <v>21</v>
      </c>
      <c r="H41" s="5">
        <f>Tableau!K47</f>
        <v>26.059</v>
      </c>
      <c r="J41" s="13" t="str">
        <f>Tableau!C47</f>
        <v>SX902-1</v>
      </c>
      <c r="K41" s="13" t="str">
        <f>Tableau!B47</f>
        <v>DEMI-TONNEAU 22</v>
      </c>
      <c r="L41" s="17">
        <f t="shared" si="2"/>
        <v>47.788869999999996</v>
      </c>
      <c r="M41" s="17">
        <f t="shared" si="3"/>
        <v>6.357238611111111</v>
      </c>
      <c r="N41" s="14"/>
      <c r="O41" s="14"/>
      <c r="P41" s="14"/>
      <c r="Q41" s="13">
        <f>Tableau!N47</f>
        <v>280.979</v>
      </c>
    </row>
    <row r="42" spans="1:17" ht="12.75">
      <c r="A42" s="2" t="s">
        <v>8</v>
      </c>
      <c r="B42" s="8">
        <f>Tableau!E48</f>
        <v>47</v>
      </c>
      <c r="C42" s="10">
        <f>Tableau!F48</f>
        <v>47</v>
      </c>
      <c r="D42" s="9">
        <f>Tableau!G48</f>
        <v>20.291</v>
      </c>
      <c r="E42" s="2" t="s">
        <v>9</v>
      </c>
      <c r="F42" s="4">
        <f>Tableau!I48</f>
        <v>6</v>
      </c>
      <c r="G42" s="4">
        <f>Tableau!J48</f>
        <v>21</v>
      </c>
      <c r="H42" s="5">
        <f>Tableau!K48</f>
        <v>24.86</v>
      </c>
      <c r="J42" s="13" t="str">
        <f>Tableau!C48</f>
        <v>SX902-2</v>
      </c>
      <c r="K42" s="13" t="str">
        <f>Tableau!B48</f>
        <v>DEMI-TONNEAU 22</v>
      </c>
      <c r="L42" s="17">
        <f t="shared" si="2"/>
        <v>47.78896972222222</v>
      </c>
      <c r="M42" s="17">
        <f t="shared" si="3"/>
        <v>6.356905555555556</v>
      </c>
      <c r="N42" s="14"/>
      <c r="O42" s="14"/>
      <c r="P42" s="14"/>
      <c r="Q42" s="13">
        <f>Tableau!N48</f>
        <v>280.979</v>
      </c>
    </row>
    <row r="43" spans="1:17" ht="12.75">
      <c r="A43" s="2" t="s">
        <v>8</v>
      </c>
      <c r="B43" s="8">
        <f>Tableau!E49</f>
        <v>47</v>
      </c>
      <c r="C43" s="10">
        <f>Tableau!F49</f>
        <v>47</v>
      </c>
      <c r="D43" s="9">
        <f>Tableau!G49</f>
        <v>20.773</v>
      </c>
      <c r="E43" s="2" t="s">
        <v>9</v>
      </c>
      <c r="F43" s="4">
        <f>Tableau!I49</f>
        <v>6</v>
      </c>
      <c r="G43" s="4">
        <f>Tableau!J49</f>
        <v>21</v>
      </c>
      <c r="H43" s="5">
        <f>Tableau!K49</f>
        <v>25.179</v>
      </c>
      <c r="J43" s="13" t="str">
        <f>Tableau!C49</f>
        <v>SX902-3</v>
      </c>
      <c r="K43" s="13" t="str">
        <f>Tableau!B49</f>
        <v>DEMI-TONNEAU 22</v>
      </c>
      <c r="L43" s="17">
        <f t="shared" si="2"/>
        <v>47.78910361111111</v>
      </c>
      <c r="M43" s="17">
        <f t="shared" si="3"/>
        <v>6.3569941666666665</v>
      </c>
      <c r="N43" s="14"/>
      <c r="O43" s="14"/>
      <c r="P43" s="14"/>
      <c r="Q43" s="13">
        <f>Tableau!N49</f>
        <v>280.979</v>
      </c>
    </row>
    <row r="44" spans="1:17" ht="12.75">
      <c r="A44" s="2" t="s">
        <v>8</v>
      </c>
      <c r="B44" s="8">
        <f>Tableau!E50</f>
        <v>47</v>
      </c>
      <c r="C44" s="10">
        <f>Tableau!F50</f>
        <v>47</v>
      </c>
      <c r="D44" s="9">
        <f>Tableau!G50</f>
        <v>20.415</v>
      </c>
      <c r="E44" s="2" t="s">
        <v>9</v>
      </c>
      <c r="F44" s="4">
        <f>Tableau!I50</f>
        <v>6</v>
      </c>
      <c r="G44" s="4">
        <f>Tableau!J50</f>
        <v>21</v>
      </c>
      <c r="H44" s="5">
        <f>Tableau!K50</f>
        <v>26.378</v>
      </c>
      <c r="J44" s="13" t="str">
        <f>Tableau!C50</f>
        <v>SX902-4</v>
      </c>
      <c r="K44" s="13" t="str">
        <f>Tableau!B50</f>
        <v>DEMI-TONNEAU 22</v>
      </c>
      <c r="L44" s="17">
        <f t="shared" si="2"/>
        <v>47.789004166666665</v>
      </c>
      <c r="M44" s="17">
        <f t="shared" si="3"/>
        <v>6.357327222222222</v>
      </c>
      <c r="N44" s="14"/>
      <c r="O44" s="14"/>
      <c r="P44" s="14"/>
      <c r="Q44" s="13">
        <f>Tableau!N50</f>
        <v>280.979</v>
      </c>
    </row>
    <row r="45" spans="1:17" ht="12.75">
      <c r="A45" s="2" t="s">
        <v>8</v>
      </c>
      <c r="B45" s="8">
        <f>Tableau!E51</f>
        <v>47</v>
      </c>
      <c r="C45" s="10">
        <f>Tableau!F51</f>
        <v>47</v>
      </c>
      <c r="D45" s="9">
        <f>Tableau!G51</f>
        <v>21.143</v>
      </c>
      <c r="E45" s="2" t="s">
        <v>9</v>
      </c>
      <c r="F45" s="4">
        <f>Tableau!I51</f>
        <v>6</v>
      </c>
      <c r="G45" s="4">
        <f>Tableau!J51</f>
        <v>21</v>
      </c>
      <c r="H45" s="5">
        <f>Tableau!K51</f>
        <v>18.706</v>
      </c>
      <c r="J45" s="13" t="str">
        <f>Tableau!C51</f>
        <v>SX903-1</v>
      </c>
      <c r="K45" s="13" t="str">
        <f>Tableau!B51</f>
        <v>DEMI-TONNEAU 23</v>
      </c>
      <c r="L45" s="17">
        <f t="shared" si="2"/>
        <v>47.789206388888886</v>
      </c>
      <c r="M45" s="17">
        <f t="shared" si="3"/>
        <v>6.355196111111111</v>
      </c>
      <c r="N45" s="14"/>
      <c r="O45" s="14"/>
      <c r="P45" s="14"/>
      <c r="Q45" s="13">
        <f>Tableau!N51</f>
        <v>280.735</v>
      </c>
    </row>
    <row r="46" spans="1:17" ht="12.75">
      <c r="A46" s="2" t="s">
        <v>8</v>
      </c>
      <c r="B46" s="8">
        <f>Tableau!E52</f>
        <v>47</v>
      </c>
      <c r="C46" s="10">
        <f>Tableau!F52</f>
        <v>47</v>
      </c>
      <c r="D46" s="9">
        <f>Tableau!G52</f>
        <v>20.796</v>
      </c>
      <c r="E46" s="2" t="s">
        <v>9</v>
      </c>
      <c r="F46" s="4">
        <f>Tableau!I52</f>
        <v>6</v>
      </c>
      <c r="G46" s="4">
        <f>Tableau!J52</f>
        <v>21</v>
      </c>
      <c r="H46" s="5">
        <f>Tableau!K52</f>
        <v>19.912</v>
      </c>
      <c r="J46" s="13" t="str">
        <f>Tableau!C52</f>
        <v>SX903-2</v>
      </c>
      <c r="K46" s="13" t="str">
        <f>Tableau!B52</f>
        <v>DEMI-TONNEAU 23</v>
      </c>
      <c r="L46" s="17">
        <f t="shared" si="2"/>
        <v>47.78911</v>
      </c>
      <c r="M46" s="17">
        <f t="shared" si="3"/>
        <v>6.355531111111111</v>
      </c>
      <c r="N46" s="14"/>
      <c r="O46" s="14"/>
      <c r="P46" s="14"/>
      <c r="Q46" s="13">
        <f>Tableau!N52</f>
        <v>280.735</v>
      </c>
    </row>
    <row r="47" spans="1:17" ht="12.75">
      <c r="A47" s="2" t="s">
        <v>8</v>
      </c>
      <c r="B47" s="8">
        <f>Tableau!E53</f>
        <v>47</v>
      </c>
      <c r="C47" s="10">
        <f>Tableau!F53</f>
        <v>47</v>
      </c>
      <c r="D47" s="9">
        <f>Tableau!G53</f>
        <v>20.309</v>
      </c>
      <c r="E47" s="2" t="s">
        <v>9</v>
      </c>
      <c r="F47" s="4">
        <f>Tableau!I53</f>
        <v>6</v>
      </c>
      <c r="G47" s="4">
        <f>Tableau!J53</f>
        <v>21</v>
      </c>
      <c r="H47" s="5">
        <f>Tableau!K53</f>
        <v>19.607</v>
      </c>
      <c r="J47" s="13" t="str">
        <f>Tableau!C53</f>
        <v>SX903-3</v>
      </c>
      <c r="K47" s="13" t="str">
        <f>Tableau!B53</f>
        <v>DEMI-TONNEAU 23</v>
      </c>
      <c r="L47" s="17">
        <f t="shared" si="2"/>
        <v>47.78897472222222</v>
      </c>
      <c r="M47" s="17">
        <f t="shared" si="3"/>
        <v>6.355446388888889</v>
      </c>
      <c r="N47" s="14"/>
      <c r="O47" s="14"/>
      <c r="P47" s="14"/>
      <c r="Q47" s="13">
        <f>Tableau!N53</f>
        <v>280.735</v>
      </c>
    </row>
    <row r="48" spans="1:17" ht="12.75">
      <c r="A48" s="2" t="s">
        <v>8</v>
      </c>
      <c r="B48" s="8">
        <f>Tableau!E54</f>
        <v>47</v>
      </c>
      <c r="C48" s="10">
        <f>Tableau!F54</f>
        <v>47</v>
      </c>
      <c r="D48" s="9">
        <f>Tableau!G54</f>
        <v>20.644</v>
      </c>
      <c r="E48" s="2" t="s">
        <v>9</v>
      </c>
      <c r="F48" s="4">
        <f>Tableau!I54</f>
        <v>6</v>
      </c>
      <c r="G48" s="4">
        <f>Tableau!J54</f>
        <v>21</v>
      </c>
      <c r="H48" s="5">
        <f>Tableau!K54</f>
        <v>18.416</v>
      </c>
      <c r="J48" s="13" t="str">
        <f>Tableau!C54</f>
        <v>SX903-4</v>
      </c>
      <c r="K48" s="13" t="str">
        <f>Tableau!B54</f>
        <v>DEMI-TONNEAU 23</v>
      </c>
      <c r="L48" s="17">
        <f t="shared" si="2"/>
        <v>47.789067777777774</v>
      </c>
      <c r="M48" s="17">
        <f t="shared" si="3"/>
        <v>6.355115555555555</v>
      </c>
      <c r="N48" s="14"/>
      <c r="O48" s="14"/>
      <c r="P48" s="14"/>
      <c r="Q48" s="13">
        <f>Tableau!N54</f>
        <v>280.735</v>
      </c>
    </row>
    <row r="49" spans="1:17" ht="12.75">
      <c r="A49" s="2" t="s">
        <v>8</v>
      </c>
      <c r="B49" s="8">
        <f>Tableau!E55</f>
        <v>47</v>
      </c>
      <c r="C49" s="10">
        <f>Tableau!F55</f>
        <v>47</v>
      </c>
      <c r="D49" s="9">
        <f>Tableau!G55</f>
        <v>22.684</v>
      </c>
      <c r="E49" s="2" t="s">
        <v>9</v>
      </c>
      <c r="F49" s="4">
        <f>Tableau!I55</f>
        <v>6</v>
      </c>
      <c r="G49" s="4">
        <f>Tableau!J55</f>
        <v>21</v>
      </c>
      <c r="H49" s="5">
        <f>Tableau!K55</f>
        <v>15.511</v>
      </c>
      <c r="J49" s="13" t="str">
        <f>Tableau!C55</f>
        <v>SX904-1</v>
      </c>
      <c r="K49" s="13" t="str">
        <f>Tableau!B55</f>
        <v>DEMI-TONNEAU 24</v>
      </c>
      <c r="L49" s="17">
        <f t="shared" si="2"/>
        <v>47.789634444444445</v>
      </c>
      <c r="M49" s="17">
        <f t="shared" si="3"/>
        <v>6.354308611111111</v>
      </c>
      <c r="N49" s="14"/>
      <c r="O49" s="14"/>
      <c r="P49" s="14"/>
      <c r="Q49" s="13">
        <f>Tableau!N55</f>
        <v>280.815</v>
      </c>
    </row>
    <row r="50" spans="1:17" ht="12.75">
      <c r="A50" s="2" t="s">
        <v>8</v>
      </c>
      <c r="B50" s="8">
        <f>Tableau!E56</f>
        <v>47</v>
      </c>
      <c r="C50" s="10">
        <f>Tableau!F56</f>
        <v>47</v>
      </c>
      <c r="D50" s="9">
        <f>Tableau!G56</f>
        <v>23.518</v>
      </c>
      <c r="E50" s="2" t="s">
        <v>9</v>
      </c>
      <c r="F50" s="4">
        <f>Tableau!I56</f>
        <v>6</v>
      </c>
      <c r="G50" s="4">
        <f>Tableau!J56</f>
        <v>21</v>
      </c>
      <c r="H50" s="5">
        <f>Tableau!K56</f>
        <v>15.08</v>
      </c>
      <c r="J50" s="13" t="str">
        <f>Tableau!C56</f>
        <v>SX904-2</v>
      </c>
      <c r="K50" s="13" t="str">
        <f>Tableau!B56</f>
        <v>DEMI-TONNEAU 24</v>
      </c>
      <c r="L50" s="17">
        <f t="shared" si="2"/>
        <v>47.78986611111111</v>
      </c>
      <c r="M50" s="17">
        <f t="shared" si="3"/>
        <v>6.354188888888888</v>
      </c>
      <c r="N50" s="14"/>
      <c r="O50" s="14"/>
      <c r="P50" s="14"/>
      <c r="Q50" s="13">
        <f>Tableau!N56</f>
        <v>280.815</v>
      </c>
    </row>
    <row r="51" spans="1:17" ht="12.75">
      <c r="A51" s="2" t="s">
        <v>8</v>
      </c>
      <c r="B51" s="8">
        <f>Tableau!E57</f>
        <v>47</v>
      </c>
      <c r="C51" s="10">
        <f>Tableau!F57</f>
        <v>47</v>
      </c>
      <c r="D51" s="9">
        <f>Tableau!G57</f>
        <v>23.696</v>
      </c>
      <c r="E51" s="2" t="s">
        <v>9</v>
      </c>
      <c r="F51" s="4">
        <f>Tableau!I57</f>
        <v>6</v>
      </c>
      <c r="G51" s="4">
        <f>Tableau!J57</f>
        <v>21</v>
      </c>
      <c r="H51" s="5">
        <f>Tableau!K57</f>
        <v>15.822</v>
      </c>
      <c r="J51" s="13" t="str">
        <f>Tableau!C57</f>
        <v>SX904-3</v>
      </c>
      <c r="K51" s="13" t="str">
        <f>Tableau!B57</f>
        <v>DEMI-TONNEAU 24</v>
      </c>
      <c r="L51" s="17">
        <f t="shared" si="2"/>
        <v>47.78991555555555</v>
      </c>
      <c r="M51" s="17">
        <f t="shared" si="3"/>
        <v>6.354394999999999</v>
      </c>
      <c r="N51" s="14"/>
      <c r="O51" s="14"/>
      <c r="P51" s="14"/>
      <c r="Q51" s="13">
        <f>Tableau!N57</f>
        <v>280.815</v>
      </c>
    </row>
    <row r="52" spans="1:17" ht="12.75">
      <c r="A52" s="2" t="s">
        <v>8</v>
      </c>
      <c r="B52" s="8">
        <f>Tableau!E58</f>
        <v>47</v>
      </c>
      <c r="C52" s="10">
        <f>Tableau!F58</f>
        <v>47</v>
      </c>
      <c r="D52" s="9">
        <f>Tableau!G58</f>
        <v>22.864</v>
      </c>
      <c r="E52" s="2" t="s">
        <v>9</v>
      </c>
      <c r="F52" s="4">
        <f>Tableau!I58</f>
        <v>6</v>
      </c>
      <c r="G52" s="4">
        <f>Tableau!J58</f>
        <v>21</v>
      </c>
      <c r="H52" s="5">
        <f>Tableau!K58</f>
        <v>16.259</v>
      </c>
      <c r="J52" s="13" t="str">
        <f>Tableau!C58</f>
        <v>SX904-4</v>
      </c>
      <c r="K52" s="13" t="str">
        <f>Tableau!B58</f>
        <v>DEMI-TONNEAU 24</v>
      </c>
      <c r="L52" s="17">
        <f t="shared" si="2"/>
        <v>47.78968444444444</v>
      </c>
      <c r="M52" s="17">
        <f t="shared" si="3"/>
        <v>6.3545163888888885</v>
      </c>
      <c r="N52" s="14"/>
      <c r="O52" s="14"/>
      <c r="P52" s="14"/>
      <c r="Q52" s="13">
        <f>Tableau!N58</f>
        <v>280.815</v>
      </c>
    </row>
    <row r="53" spans="1:17" ht="12.75">
      <c r="A53" s="2" t="s">
        <v>8</v>
      </c>
      <c r="B53" s="8">
        <f>Tableau!E59</f>
        <v>47</v>
      </c>
      <c r="C53" s="10">
        <f>Tableau!F59</f>
        <v>47</v>
      </c>
      <c r="D53" s="9">
        <f>Tableau!G59</f>
        <v>26.413</v>
      </c>
      <c r="E53" s="2" t="s">
        <v>9</v>
      </c>
      <c r="F53" s="4">
        <f>Tableau!I59</f>
        <v>6</v>
      </c>
      <c r="G53" s="4">
        <f>Tableau!J59</f>
        <v>20</v>
      </c>
      <c r="H53" s="5">
        <f>Tableau!K59</f>
        <v>59.553</v>
      </c>
      <c r="J53" s="13" t="str">
        <f>Tableau!C59</f>
        <v>SX905-1</v>
      </c>
      <c r="K53" s="13" t="str">
        <f>Tableau!B59</f>
        <v>DEMI-TONNEAU 25</v>
      </c>
      <c r="L53" s="17">
        <f t="shared" si="2"/>
        <v>47.79067027777778</v>
      </c>
      <c r="M53" s="17">
        <f t="shared" si="3"/>
        <v>6.349875833333333</v>
      </c>
      <c r="N53" s="14"/>
      <c r="O53" s="14"/>
      <c r="P53" s="14"/>
      <c r="Q53" s="13">
        <f>Tableau!N59</f>
        <v>279.285</v>
      </c>
    </row>
    <row r="54" spans="1:17" ht="12.75">
      <c r="A54" s="2" t="s">
        <v>8</v>
      </c>
      <c r="B54" s="8">
        <f>Tableau!E60</f>
        <v>47</v>
      </c>
      <c r="C54" s="10">
        <f>Tableau!F60</f>
        <v>47</v>
      </c>
      <c r="D54" s="9">
        <f>Tableau!G60</f>
        <v>25.608</v>
      </c>
      <c r="E54" s="2" t="s">
        <v>9</v>
      </c>
      <c r="F54" s="4">
        <f>Tableau!I60</f>
        <v>6</v>
      </c>
      <c r="G54" s="4">
        <f>Tableau!J60</f>
        <v>20</v>
      </c>
      <c r="H54" s="5">
        <f>Tableau!K60</f>
        <v>59.046</v>
      </c>
      <c r="J54" s="13" t="str">
        <f>Tableau!C60</f>
        <v>SX905-2</v>
      </c>
      <c r="K54" s="13" t="str">
        <f>Tableau!B60</f>
        <v>DEMI-TONNEAU 25</v>
      </c>
      <c r="L54" s="17">
        <f t="shared" si="2"/>
        <v>47.79044666666667</v>
      </c>
      <c r="M54" s="17">
        <f t="shared" si="3"/>
        <v>6.349735</v>
      </c>
      <c r="N54" s="14"/>
      <c r="O54" s="14"/>
      <c r="P54" s="14"/>
      <c r="Q54" s="13">
        <f>Tableau!N60</f>
        <v>279.285</v>
      </c>
    </row>
    <row r="55" spans="1:17" ht="12.75">
      <c r="A55" s="2" t="s">
        <v>8</v>
      </c>
      <c r="B55" s="8">
        <f>Tableau!E61</f>
        <v>47</v>
      </c>
      <c r="C55" s="10">
        <f>Tableau!F61</f>
        <v>47</v>
      </c>
      <c r="D55" s="9">
        <f>Tableau!G61</f>
        <v>25.813</v>
      </c>
      <c r="E55" s="2" t="s">
        <v>9</v>
      </c>
      <c r="F55" s="4">
        <f>Tableau!I61</f>
        <v>6</v>
      </c>
      <c r="G55" s="4">
        <f>Tableau!J61</f>
        <v>20</v>
      </c>
      <c r="H55" s="5">
        <f>Tableau!K61</f>
        <v>58.323</v>
      </c>
      <c r="J55" s="13" t="str">
        <f>Tableau!C61</f>
        <v>SX905-3</v>
      </c>
      <c r="K55" s="13" t="str">
        <f>Tableau!B61</f>
        <v>DEMI-TONNEAU 25</v>
      </c>
      <c r="L55" s="17">
        <f t="shared" si="2"/>
        <v>47.790503611111106</v>
      </c>
      <c r="M55" s="17">
        <f t="shared" si="3"/>
        <v>6.3495341666666665</v>
      </c>
      <c r="N55" s="14"/>
      <c r="O55" s="14"/>
      <c r="P55" s="14"/>
      <c r="Q55" s="13">
        <f>Tableau!N61</f>
        <v>279.285</v>
      </c>
    </row>
    <row r="56" spans="1:17" ht="12.75">
      <c r="A56" s="2" t="s">
        <v>8</v>
      </c>
      <c r="B56" s="8">
        <f>Tableau!E62</f>
        <v>47</v>
      </c>
      <c r="C56" s="10">
        <f>Tableau!F62</f>
        <v>47</v>
      </c>
      <c r="D56" s="9">
        <f>Tableau!G62</f>
        <v>26.621</v>
      </c>
      <c r="E56" s="2" t="s">
        <v>9</v>
      </c>
      <c r="F56" s="4">
        <f>Tableau!I62</f>
        <v>6</v>
      </c>
      <c r="G56" s="4">
        <f>Tableau!J62</f>
        <v>20</v>
      </c>
      <c r="H56" s="5">
        <f>Tableau!K62</f>
        <v>58.828</v>
      </c>
      <c r="J56" s="13" t="str">
        <f>Tableau!C62</f>
        <v>SX905-4</v>
      </c>
      <c r="K56" s="13" t="str">
        <f>Tableau!B62</f>
        <v>DEMI-TONNEAU 25</v>
      </c>
      <c r="L56" s="17">
        <f t="shared" si="2"/>
        <v>47.790728055555554</v>
      </c>
      <c r="M56" s="17">
        <f t="shared" si="3"/>
        <v>6.349674444444444</v>
      </c>
      <c r="N56" s="14"/>
      <c r="O56" s="14"/>
      <c r="P56" s="14"/>
      <c r="Q56" s="13">
        <f>Tableau!N62</f>
        <v>279.285</v>
      </c>
    </row>
    <row r="57" spans="1:17" ht="12.75">
      <c r="A57" s="2" t="s">
        <v>8</v>
      </c>
      <c r="B57" s="8">
        <f>Tableau!E63</f>
        <v>47</v>
      </c>
      <c r="C57" s="10">
        <f>Tableau!F63</f>
        <v>47</v>
      </c>
      <c r="D57" s="9">
        <f>Tableau!G63</f>
        <v>28.066</v>
      </c>
      <c r="E57" s="2" t="s">
        <v>9</v>
      </c>
      <c r="F57" s="4">
        <f>Tableau!I63</f>
        <v>6</v>
      </c>
      <c r="G57" s="4">
        <f>Tableau!J63</f>
        <v>20</v>
      </c>
      <c r="H57" s="5">
        <f>Tableau!K63</f>
        <v>55.844</v>
      </c>
      <c r="J57" s="13" t="str">
        <f>Tableau!C63</f>
        <v>SX906-1</v>
      </c>
      <c r="K57" s="13" t="str">
        <f>Tableau!B63</f>
        <v>DEMI-TONNEAU 26</v>
      </c>
      <c r="L57" s="17">
        <f t="shared" si="2"/>
        <v>47.791129444444444</v>
      </c>
      <c r="M57" s="17">
        <f t="shared" si="3"/>
        <v>6.348845555555555</v>
      </c>
      <c r="N57" s="14"/>
      <c r="O57" s="14"/>
      <c r="P57" s="14"/>
      <c r="Q57" s="13">
        <f>Tableau!N63</f>
        <v>279.029</v>
      </c>
    </row>
    <row r="58" spans="1:17" ht="12.75">
      <c r="A58" s="2" t="s">
        <v>8</v>
      </c>
      <c r="B58" s="8">
        <f>Tableau!E64</f>
        <v>47</v>
      </c>
      <c r="C58" s="10">
        <f>Tableau!F64</f>
        <v>47</v>
      </c>
      <c r="D58" s="9">
        <f>Tableau!G64</f>
        <v>27.813</v>
      </c>
      <c r="E58" s="2" t="s">
        <v>9</v>
      </c>
      <c r="F58" s="4">
        <f>Tableau!I64</f>
        <v>6</v>
      </c>
      <c r="G58" s="4">
        <f>Tableau!J64</f>
        <v>20</v>
      </c>
      <c r="H58" s="5">
        <f>Tableau!K64</f>
        <v>54.59</v>
      </c>
      <c r="J58" s="13" t="str">
        <f>Tableau!C64</f>
        <v>SX906-2</v>
      </c>
      <c r="K58" s="13" t="str">
        <f>Tableau!B64</f>
        <v>DEMI-TONNEAU 26</v>
      </c>
      <c r="L58" s="17">
        <f t="shared" si="2"/>
        <v>47.79105916666666</v>
      </c>
      <c r="M58" s="17">
        <f t="shared" si="3"/>
        <v>6.348497222222222</v>
      </c>
      <c r="N58" s="14"/>
      <c r="O58" s="14"/>
      <c r="P58" s="14"/>
      <c r="Q58" s="13">
        <f>Tableau!N64</f>
        <v>279.029</v>
      </c>
    </row>
    <row r="59" spans="1:17" ht="12.75">
      <c r="A59" s="2" t="s">
        <v>8</v>
      </c>
      <c r="B59" s="8">
        <f>Tableau!E65</f>
        <v>47</v>
      </c>
      <c r="C59" s="10">
        <f>Tableau!F65</f>
        <v>47</v>
      </c>
      <c r="D59" s="9">
        <f>Tableau!G65</f>
        <v>28.32</v>
      </c>
      <c r="E59" s="2" t="s">
        <v>9</v>
      </c>
      <c r="F59" s="4">
        <f>Tableau!I65</f>
        <v>6</v>
      </c>
      <c r="G59" s="4">
        <f>Tableau!J65</f>
        <v>20</v>
      </c>
      <c r="H59" s="5">
        <f>Tableau!K65</f>
        <v>54.365</v>
      </c>
      <c r="J59" s="13" t="str">
        <f>Tableau!C65</f>
        <v>SX906-3</v>
      </c>
      <c r="K59" s="13" t="str">
        <f>Tableau!B65</f>
        <v>DEMI-TONNEAU 26</v>
      </c>
      <c r="L59" s="17">
        <f t="shared" si="2"/>
        <v>47.791199999999996</v>
      </c>
      <c r="M59" s="17">
        <f t="shared" si="3"/>
        <v>6.348434722222222</v>
      </c>
      <c r="N59" s="14"/>
      <c r="O59" s="14"/>
      <c r="P59" s="14"/>
      <c r="Q59" s="13">
        <f>Tableau!N65</f>
        <v>279.029</v>
      </c>
    </row>
    <row r="60" spans="1:17" ht="12.75">
      <c r="A60" s="2" t="s">
        <v>8</v>
      </c>
      <c r="B60" s="8">
        <f>Tableau!E66</f>
        <v>47</v>
      </c>
      <c r="C60" s="10">
        <f>Tableau!F66</f>
        <v>47</v>
      </c>
      <c r="D60" s="9">
        <f>Tableau!G66</f>
        <v>28.577</v>
      </c>
      <c r="E60" s="2" t="s">
        <v>9</v>
      </c>
      <c r="F60" s="4">
        <f>Tableau!I66</f>
        <v>6</v>
      </c>
      <c r="G60" s="4">
        <f>Tableau!J66</f>
        <v>20</v>
      </c>
      <c r="H60" s="5">
        <f>Tableau!K66</f>
        <v>55.611</v>
      </c>
      <c r="J60" s="13" t="str">
        <f>Tableau!C66</f>
        <v>SX906-4</v>
      </c>
      <c r="K60" s="13" t="str">
        <f>Tableau!B66</f>
        <v>DEMI-TONNEAU 26</v>
      </c>
      <c r="L60" s="17">
        <f t="shared" si="2"/>
        <v>47.79127138888889</v>
      </c>
      <c r="M60" s="17">
        <f t="shared" si="3"/>
        <v>6.348780833333333</v>
      </c>
      <c r="N60" s="14"/>
      <c r="O60" s="14"/>
      <c r="P60" s="14"/>
      <c r="Q60" s="13">
        <f>Tableau!N66</f>
        <v>279.029</v>
      </c>
    </row>
    <row r="61" spans="1:17" ht="12.75">
      <c r="A61" s="2" t="s">
        <v>8</v>
      </c>
      <c r="B61" s="8">
        <f>Tableau!E67</f>
        <v>47</v>
      </c>
      <c r="C61" s="10">
        <f>Tableau!F67</f>
        <v>47</v>
      </c>
      <c r="D61" s="9">
        <f>Tableau!G67</f>
        <v>31.275</v>
      </c>
      <c r="E61" s="2" t="s">
        <v>9</v>
      </c>
      <c r="F61" s="4">
        <f>Tableau!I67</f>
        <v>6</v>
      </c>
      <c r="G61" s="4">
        <f>Tableau!J67</f>
        <v>21</v>
      </c>
      <c r="H61" s="5">
        <f>Tableau!K67</f>
        <v>1.495</v>
      </c>
      <c r="J61" s="13" t="str">
        <f>Tableau!C67</f>
        <v>SX907-1</v>
      </c>
      <c r="K61" s="13" t="str">
        <f>Tableau!B67</f>
        <v>DEMI-TONNEAU 27</v>
      </c>
      <c r="L61" s="17">
        <f t="shared" si="2"/>
        <v>47.79202083333333</v>
      </c>
      <c r="M61" s="17">
        <f t="shared" si="3"/>
        <v>6.350415277777778</v>
      </c>
      <c r="N61" s="14"/>
      <c r="O61" s="14"/>
      <c r="P61" s="14"/>
      <c r="Q61" s="13">
        <f>Tableau!N67</f>
        <v>280.376</v>
      </c>
    </row>
    <row r="62" spans="1:17" ht="12.75">
      <c r="A62" s="2" t="s">
        <v>8</v>
      </c>
      <c r="B62" s="8">
        <f>Tableau!E68</f>
        <v>47</v>
      </c>
      <c r="C62" s="10">
        <f>Tableau!F68</f>
        <v>47</v>
      </c>
      <c r="D62" s="9">
        <f>Tableau!G68</f>
        <v>31.768</v>
      </c>
      <c r="E62" s="2" t="s">
        <v>9</v>
      </c>
      <c r="F62" s="4">
        <f>Tableau!I68</f>
        <v>6</v>
      </c>
      <c r="G62" s="4">
        <f>Tableau!J68</f>
        <v>21</v>
      </c>
      <c r="H62" s="5">
        <f>Tableau!K68</f>
        <v>0.38</v>
      </c>
      <c r="J62" s="13" t="str">
        <f>Tableau!C68</f>
        <v>SX907-2</v>
      </c>
      <c r="K62" s="13" t="str">
        <f>Tableau!B68</f>
        <v>DEMI-TONNEAU 27</v>
      </c>
      <c r="L62" s="17">
        <f t="shared" si="2"/>
        <v>47.792157777777774</v>
      </c>
      <c r="M62" s="17">
        <f t="shared" si="3"/>
        <v>6.3501055555555554</v>
      </c>
      <c r="N62" s="14"/>
      <c r="O62" s="14"/>
      <c r="P62" s="14"/>
      <c r="Q62" s="13">
        <f>Tableau!N68</f>
        <v>280.376</v>
      </c>
    </row>
    <row r="63" spans="1:17" ht="12.75">
      <c r="A63" s="2" t="s">
        <v>8</v>
      </c>
      <c r="B63" s="8">
        <f>Tableau!E69</f>
        <v>47</v>
      </c>
      <c r="C63" s="10">
        <f>Tableau!F69</f>
        <v>47</v>
      </c>
      <c r="D63" s="9">
        <f>Tableau!G69</f>
        <v>32.21</v>
      </c>
      <c r="E63" s="2" t="s">
        <v>9</v>
      </c>
      <c r="F63" s="4">
        <f>Tableau!I69</f>
        <v>6</v>
      </c>
      <c r="G63" s="4">
        <f>Tableau!J69</f>
        <v>21</v>
      </c>
      <c r="H63" s="5">
        <f>Tableau!K69</f>
        <v>0.812</v>
      </c>
      <c r="J63" s="13" t="str">
        <f>Tableau!C69</f>
        <v>SX907-3</v>
      </c>
      <c r="K63" s="13" t="str">
        <f>Tableau!B69</f>
        <v>DEMI-TONNEAU 27</v>
      </c>
      <c r="L63" s="17">
        <f t="shared" si="2"/>
        <v>47.79228055555556</v>
      </c>
      <c r="M63" s="17">
        <f t="shared" si="3"/>
        <v>6.350225555555555</v>
      </c>
      <c r="N63" s="14"/>
      <c r="O63" s="14"/>
      <c r="P63" s="14"/>
      <c r="Q63" s="13">
        <f>Tableau!N69</f>
        <v>280.376</v>
      </c>
    </row>
    <row r="64" spans="1:17" ht="12.75">
      <c r="A64" s="2" t="s">
        <v>8</v>
      </c>
      <c r="B64" s="8">
        <f>Tableau!E70</f>
        <v>47</v>
      </c>
      <c r="C64" s="10">
        <f>Tableau!F70</f>
        <v>47</v>
      </c>
      <c r="D64" s="9">
        <f>Tableau!G70</f>
        <v>31.72</v>
      </c>
      <c r="E64" s="2" t="s">
        <v>9</v>
      </c>
      <c r="F64" s="4">
        <f>Tableau!I70</f>
        <v>6</v>
      </c>
      <c r="G64" s="4">
        <f>Tableau!J70</f>
        <v>21</v>
      </c>
      <c r="H64" s="5">
        <f>Tableau!K70</f>
        <v>1.934</v>
      </c>
      <c r="J64" s="13" t="str">
        <f>Tableau!C70</f>
        <v>SX907-4</v>
      </c>
      <c r="K64" s="13" t="str">
        <f>Tableau!B70</f>
        <v>DEMI-TONNEAU 27</v>
      </c>
      <c r="L64" s="17">
        <f t="shared" si="2"/>
        <v>47.792144444444446</v>
      </c>
      <c r="M64" s="17">
        <f t="shared" si="3"/>
        <v>6.350537222222222</v>
      </c>
      <c r="N64" s="14"/>
      <c r="O64" s="14"/>
      <c r="P64" s="14"/>
      <c r="Q64" s="13">
        <f>Tableau!N70</f>
        <v>280.376</v>
      </c>
    </row>
    <row r="65" spans="1:17" ht="12.75">
      <c r="A65" s="2" t="s">
        <v>8</v>
      </c>
      <c r="B65" s="8">
        <f>Tableau!E71</f>
        <v>47</v>
      </c>
      <c r="C65" s="10">
        <f>Tableau!F71</f>
        <v>47</v>
      </c>
      <c r="D65" s="9">
        <f>Tableau!G71</f>
        <v>30.147</v>
      </c>
      <c r="E65" s="2" t="s">
        <v>9</v>
      </c>
      <c r="F65" s="4">
        <f>Tableau!I71</f>
        <v>6</v>
      </c>
      <c r="G65" s="4">
        <f>Tableau!J71</f>
        <v>21</v>
      </c>
      <c r="H65" s="5">
        <f>Tableau!K71</f>
        <v>6.832</v>
      </c>
      <c r="J65" s="13" t="str">
        <f>Tableau!C71</f>
        <v>SX908-1</v>
      </c>
      <c r="K65" s="13" t="str">
        <f>Tableau!B71</f>
        <v>DEMI-TONNEAU 28</v>
      </c>
      <c r="L65" s="17">
        <f t="shared" si="2"/>
        <v>47.7917075</v>
      </c>
      <c r="M65" s="17">
        <f t="shared" si="3"/>
        <v>6.351897777777777</v>
      </c>
      <c r="N65" s="14"/>
      <c r="O65" s="14"/>
      <c r="P65" s="14"/>
      <c r="Q65" s="13">
        <f>Tableau!N71</f>
        <v>280.524</v>
      </c>
    </row>
    <row r="66" spans="1:17" ht="12.75">
      <c r="A66" s="2" t="s">
        <v>8</v>
      </c>
      <c r="B66" s="8">
        <f>Tableau!E72</f>
        <v>47</v>
      </c>
      <c r="C66" s="10">
        <f>Tableau!F72</f>
        <v>47</v>
      </c>
      <c r="D66" s="9">
        <f>Tableau!G72</f>
        <v>30.482</v>
      </c>
      <c r="E66" s="2" t="s">
        <v>9</v>
      </c>
      <c r="F66" s="4">
        <f>Tableau!I72</f>
        <v>6</v>
      </c>
      <c r="G66" s="4">
        <f>Tableau!J72</f>
        <v>21</v>
      </c>
      <c r="H66" s="5">
        <f>Tableau!K72</f>
        <v>8.07</v>
      </c>
      <c r="J66" s="13" t="str">
        <f>Tableau!C72</f>
        <v>SX908-2</v>
      </c>
      <c r="K66" s="13" t="str">
        <f>Tableau!B72</f>
        <v>DEMI-TONNEAU 28</v>
      </c>
      <c r="L66" s="17">
        <f t="shared" si="2"/>
        <v>47.791800555555554</v>
      </c>
      <c r="M66" s="17">
        <f t="shared" si="3"/>
        <v>6.352241666666666</v>
      </c>
      <c r="N66" s="14"/>
      <c r="O66" s="14"/>
      <c r="P66" s="14"/>
      <c r="Q66" s="13">
        <f>Tableau!N72</f>
        <v>280.524</v>
      </c>
    </row>
    <row r="67" spans="1:17" ht="12.75">
      <c r="A67" s="2" t="s">
        <v>8</v>
      </c>
      <c r="B67" s="8">
        <f>Tableau!E73</f>
        <v>47</v>
      </c>
      <c r="C67" s="10">
        <f>Tableau!F73</f>
        <v>47</v>
      </c>
      <c r="D67" s="9">
        <f>Tableau!G73</f>
        <v>29.992</v>
      </c>
      <c r="E67" s="2" t="s">
        <v>9</v>
      </c>
      <c r="F67" s="4">
        <f>Tableau!I73</f>
        <v>6</v>
      </c>
      <c r="G67" s="4">
        <f>Tableau!J73</f>
        <v>21</v>
      </c>
      <c r="H67" s="5">
        <f>Tableau!K73</f>
        <v>8.363</v>
      </c>
      <c r="J67" s="13" t="str">
        <f>Tableau!C73</f>
        <v>SX908-3</v>
      </c>
      <c r="K67" s="13" t="str">
        <f>Tableau!B73</f>
        <v>DEMI-TONNEAU 28</v>
      </c>
      <c r="L67" s="17">
        <f t="shared" si="2"/>
        <v>47.79166444444444</v>
      </c>
      <c r="M67" s="17">
        <f t="shared" si="3"/>
        <v>6.352323055555555</v>
      </c>
      <c r="N67" s="14"/>
      <c r="O67" s="14"/>
      <c r="P67" s="14"/>
      <c r="Q67" s="13">
        <f>Tableau!N73</f>
        <v>280.524</v>
      </c>
    </row>
    <row r="68" spans="1:17" ht="12.75">
      <c r="A68" s="2" t="s">
        <v>8</v>
      </c>
      <c r="B68" s="8">
        <f>Tableau!E74</f>
        <v>47</v>
      </c>
      <c r="C68" s="10">
        <f>Tableau!F74</f>
        <v>47</v>
      </c>
      <c r="D68" s="9">
        <f>Tableau!G74</f>
        <v>29.656</v>
      </c>
      <c r="E68" s="2" t="s">
        <v>9</v>
      </c>
      <c r="F68" s="4">
        <f>Tableau!I74</f>
        <v>6</v>
      </c>
      <c r="G68" s="4">
        <f>Tableau!J74</f>
        <v>21</v>
      </c>
      <c r="H68" s="5">
        <f>Tableau!K74</f>
        <v>7.123</v>
      </c>
      <c r="J68" s="13" t="str">
        <f>Tableau!C74</f>
        <v>SX908-4</v>
      </c>
      <c r="K68" s="13" t="str">
        <f>Tableau!B74</f>
        <v>DEMI-TONNEAU 28</v>
      </c>
      <c r="L68" s="17">
        <f t="shared" si="2"/>
        <v>47.79157111111111</v>
      </c>
      <c r="M68" s="17">
        <f t="shared" si="3"/>
        <v>6.351978611111111</v>
      </c>
      <c r="N68" s="14"/>
      <c r="O68" s="14"/>
      <c r="P68" s="14"/>
      <c r="Q68" s="13">
        <f>Tableau!N74</f>
        <v>280.524</v>
      </c>
    </row>
    <row r="69" spans="1:17" ht="12.75">
      <c r="A69" s="2" t="s">
        <v>8</v>
      </c>
      <c r="B69" s="8">
        <f>Tableau!E75</f>
        <v>47</v>
      </c>
      <c r="C69" s="10">
        <f>Tableau!F75</f>
        <v>47</v>
      </c>
      <c r="D69" s="9">
        <f>Tableau!G75</f>
        <v>23.205</v>
      </c>
      <c r="E69" s="2" t="s">
        <v>9</v>
      </c>
      <c r="F69" s="4">
        <f>Tableau!I75</f>
        <v>6</v>
      </c>
      <c r="G69" s="4">
        <f>Tableau!J75</f>
        <v>21</v>
      </c>
      <c r="H69" s="5">
        <f>Tableau!K75</f>
        <v>30.986</v>
      </c>
      <c r="J69" s="13" t="str">
        <f>Tableau!C75</f>
        <v>SX909-1</v>
      </c>
      <c r="K69" s="13" t="str">
        <f>Tableau!B75</f>
        <v>DEMI-TONNEAU 29</v>
      </c>
      <c r="L69" s="17">
        <f t="shared" si="2"/>
        <v>47.78977916666666</v>
      </c>
      <c r="M69" s="17">
        <f t="shared" si="3"/>
        <v>6.358607222222222</v>
      </c>
      <c r="N69" s="14"/>
      <c r="O69" s="14"/>
      <c r="P69" s="14"/>
      <c r="Q69" s="13">
        <f>Tableau!N75</f>
        <v>281.456</v>
      </c>
    </row>
    <row r="70" spans="1:17" ht="12.75">
      <c r="A70" s="2" t="s">
        <v>8</v>
      </c>
      <c r="B70" s="8">
        <f>Tableau!E76</f>
        <v>47</v>
      </c>
      <c r="C70" s="10">
        <f>Tableau!F76</f>
        <v>47</v>
      </c>
      <c r="D70" s="9">
        <f>Tableau!G76</f>
        <v>23.522</v>
      </c>
      <c r="E70" s="2" t="s">
        <v>9</v>
      </c>
      <c r="F70" s="4">
        <f>Tableau!I76</f>
        <v>6</v>
      </c>
      <c r="G70" s="4">
        <f>Tableau!J76</f>
        <v>21</v>
      </c>
      <c r="H70" s="5">
        <f>Tableau!K76</f>
        <v>32.234</v>
      </c>
      <c r="J70" s="13" t="str">
        <f>Tableau!C76</f>
        <v>SX909-2</v>
      </c>
      <c r="K70" s="13" t="str">
        <f>Tableau!B76</f>
        <v>DEMI-TONNEAU 29</v>
      </c>
      <c r="L70" s="17">
        <f t="shared" si="2"/>
        <v>47.78986722222222</v>
      </c>
      <c r="M70" s="17">
        <f t="shared" si="3"/>
        <v>6.358953888888888</v>
      </c>
      <c r="N70" s="14"/>
      <c r="O70" s="14"/>
      <c r="P70" s="14"/>
      <c r="Q70" s="13">
        <f>Tableau!N76</f>
        <v>281.456</v>
      </c>
    </row>
    <row r="71" spans="1:17" ht="12.75">
      <c r="A71" s="2" t="s">
        <v>8</v>
      </c>
      <c r="B71" s="8">
        <f>Tableau!E77</f>
        <v>47</v>
      </c>
      <c r="C71" s="10">
        <f>Tableau!F77</f>
        <v>47</v>
      </c>
      <c r="D71" s="9">
        <f>Tableau!G77</f>
        <v>23.03</v>
      </c>
      <c r="E71" s="2" t="s">
        <v>9</v>
      </c>
      <c r="F71" s="4">
        <f>Tableau!I77</f>
        <v>6</v>
      </c>
      <c r="G71" s="4">
        <f>Tableau!J77</f>
        <v>21</v>
      </c>
      <c r="H71" s="5">
        <f>Tableau!K77</f>
        <v>32.517</v>
      </c>
      <c r="J71" s="13" t="str">
        <f>Tableau!C77</f>
        <v>SX909-3</v>
      </c>
      <c r="K71" s="13" t="str">
        <f>Tableau!B77</f>
        <v>DEMI-TONNEAU 29</v>
      </c>
      <c r="L71" s="17">
        <f t="shared" si="2"/>
        <v>47.78973055555555</v>
      </c>
      <c r="M71" s="17">
        <f t="shared" si="3"/>
        <v>6.3590325</v>
      </c>
      <c r="N71" s="14"/>
      <c r="O71" s="14"/>
      <c r="P71" s="14"/>
      <c r="Q71" s="13">
        <f>Tableau!N77</f>
        <v>281.456</v>
      </c>
    </row>
    <row r="72" spans="1:17" ht="12.75">
      <c r="A72" s="2" t="s">
        <v>8</v>
      </c>
      <c r="B72" s="8">
        <f>Tableau!E78</f>
        <v>47</v>
      </c>
      <c r="C72" s="10">
        <f>Tableau!F78</f>
        <v>47</v>
      </c>
      <c r="D72" s="9">
        <f>Tableau!G78</f>
        <v>22.706</v>
      </c>
      <c r="E72" s="2" t="s">
        <v>9</v>
      </c>
      <c r="F72" s="4">
        <f>Tableau!I78</f>
        <v>6</v>
      </c>
      <c r="G72" s="4">
        <f>Tableau!J78</f>
        <v>21</v>
      </c>
      <c r="H72" s="5">
        <f>Tableau!K78</f>
        <v>31.272</v>
      </c>
      <c r="J72" s="13" t="str">
        <f>Tableau!C78</f>
        <v>SX909-4</v>
      </c>
      <c r="K72" s="13" t="str">
        <f>Tableau!B78</f>
        <v>DEMI-TONNEAU 29</v>
      </c>
      <c r="L72" s="17">
        <f t="shared" si="2"/>
        <v>47.78964055555555</v>
      </c>
      <c r="M72" s="17">
        <f t="shared" si="3"/>
        <v>6.358686666666666</v>
      </c>
      <c r="N72" s="14"/>
      <c r="O72" s="14"/>
      <c r="P72" s="14"/>
      <c r="Q72" s="13">
        <f>Tableau!N78</f>
        <v>281.456</v>
      </c>
    </row>
    <row r="73" spans="1:17" ht="12.75">
      <c r="A73" s="2" t="s">
        <v>8</v>
      </c>
      <c r="B73" s="8">
        <f>Tableau!E79</f>
        <v>47</v>
      </c>
      <c r="C73" s="10">
        <f>Tableau!F79</f>
        <v>47</v>
      </c>
      <c r="D73" s="9">
        <f>Tableau!G79</f>
        <v>23.306</v>
      </c>
      <c r="E73" s="2" t="s">
        <v>9</v>
      </c>
      <c r="F73" s="4">
        <f>Tableau!I79</f>
        <v>6</v>
      </c>
      <c r="G73" s="4">
        <f>Tableau!J79</f>
        <v>21</v>
      </c>
      <c r="H73" s="5">
        <f>Tableau!K79</f>
        <v>38.001</v>
      </c>
      <c r="J73" s="13" t="str">
        <f>Tableau!C79</f>
        <v>SX910-1</v>
      </c>
      <c r="K73" s="13" t="str">
        <f>Tableau!B79</f>
        <v>HM 0</v>
      </c>
      <c r="L73" s="17">
        <f t="shared" si="2"/>
        <v>47.78980722222222</v>
      </c>
      <c r="M73" s="17">
        <f t="shared" si="3"/>
        <v>6.360555833333333</v>
      </c>
      <c r="N73" s="14"/>
      <c r="O73" s="14"/>
      <c r="P73" s="14"/>
      <c r="Q73" s="13">
        <f>Tableau!N79</f>
        <v>282.314</v>
      </c>
    </row>
    <row r="74" spans="1:17" ht="12.75">
      <c r="A74" s="2" t="s">
        <v>8</v>
      </c>
      <c r="B74" s="8">
        <f>Tableau!E80</f>
        <v>47</v>
      </c>
      <c r="C74" s="10">
        <f>Tableau!F80</f>
        <v>47</v>
      </c>
      <c r="D74" s="9">
        <f>Tableau!G80</f>
        <v>22.009</v>
      </c>
      <c r="E74" s="2" t="s">
        <v>9</v>
      </c>
      <c r="F74" s="4">
        <f>Tableau!I80</f>
        <v>6</v>
      </c>
      <c r="G74" s="4">
        <f>Tableau!J80</f>
        <v>21</v>
      </c>
      <c r="H74" s="5">
        <f>Tableau!K80</f>
        <v>37.182</v>
      </c>
      <c r="J74" s="13" t="str">
        <f>Tableau!C80</f>
        <v>SX910-2</v>
      </c>
      <c r="K74" s="13" t="str">
        <f>Tableau!B80</f>
        <v>HM 0</v>
      </c>
      <c r="L74" s="17">
        <f t="shared" si="2"/>
        <v>47.78944694444444</v>
      </c>
      <c r="M74" s="17">
        <f t="shared" si="3"/>
        <v>6.360328333333333</v>
      </c>
      <c r="N74" s="14"/>
      <c r="O74" s="14"/>
      <c r="P74" s="14"/>
      <c r="Q74" s="13">
        <f>Tableau!N80</f>
        <v>282.314</v>
      </c>
    </row>
    <row r="75" spans="1:17" ht="12.75">
      <c r="A75" s="2" t="s">
        <v>8</v>
      </c>
      <c r="B75" s="8">
        <f>Tableau!E81</f>
        <v>47</v>
      </c>
      <c r="C75" s="10">
        <f>Tableau!F81</f>
        <v>47</v>
      </c>
      <c r="D75" s="9">
        <f>Tableau!G81</f>
        <v>23.025</v>
      </c>
      <c r="E75" s="2" t="s">
        <v>9</v>
      </c>
      <c r="F75" s="4">
        <f>Tableau!I81</f>
        <v>6</v>
      </c>
      <c r="G75" s="4">
        <f>Tableau!J81</f>
        <v>21</v>
      </c>
      <c r="H75" s="5">
        <f>Tableau!K81</f>
        <v>33.926</v>
      </c>
      <c r="J75" s="13" t="str">
        <f>Tableau!C81</f>
        <v>SX910-3</v>
      </c>
      <c r="K75" s="13" t="str">
        <f>Tableau!B81</f>
        <v>HM 0</v>
      </c>
      <c r="L75" s="17">
        <f t="shared" si="2"/>
        <v>47.78972916666667</v>
      </c>
      <c r="M75" s="17">
        <f t="shared" si="3"/>
        <v>6.359423888888888</v>
      </c>
      <c r="N75" s="14"/>
      <c r="O75" s="14"/>
      <c r="P75" s="14"/>
      <c r="Q75" s="13">
        <f>Tableau!N81</f>
        <v>282.314</v>
      </c>
    </row>
    <row r="76" spans="1:17" ht="12.75">
      <c r="A76" s="2" t="s">
        <v>8</v>
      </c>
      <c r="B76" s="8">
        <f>Tableau!E82</f>
        <v>47</v>
      </c>
      <c r="C76" s="10">
        <f>Tableau!F82</f>
        <v>47</v>
      </c>
      <c r="D76" s="9">
        <f>Tableau!G82</f>
        <v>24.255</v>
      </c>
      <c r="E76" s="2" t="s">
        <v>9</v>
      </c>
      <c r="F76" s="4">
        <f>Tableau!I82</f>
        <v>6</v>
      </c>
      <c r="G76" s="4">
        <f>Tableau!J82</f>
        <v>21</v>
      </c>
      <c r="H76" s="5">
        <f>Tableau!K82</f>
        <v>34.709</v>
      </c>
      <c r="J76" s="13" t="str">
        <f>Tableau!C82</f>
        <v>SX910-4</v>
      </c>
      <c r="K76" s="13" t="str">
        <f>Tableau!B82</f>
        <v>HM 0</v>
      </c>
      <c r="L76" s="17">
        <f t="shared" si="2"/>
        <v>47.79007083333333</v>
      </c>
      <c r="M76" s="17">
        <f t="shared" si="3"/>
        <v>6.359641388888889</v>
      </c>
      <c r="N76" s="14"/>
      <c r="O76" s="14"/>
      <c r="P76" s="14"/>
      <c r="Q76" s="13">
        <f>Tableau!N82</f>
        <v>282.314</v>
      </c>
    </row>
    <row r="77" spans="1:17" ht="12.75">
      <c r="A77" s="2" t="s">
        <v>8</v>
      </c>
      <c r="B77" s="8">
        <f>Tableau!E83</f>
        <v>47</v>
      </c>
      <c r="C77" s="10">
        <f>Tableau!F83</f>
        <v>47</v>
      </c>
      <c r="D77" s="9">
        <f>Tableau!G83</f>
        <v>26.238</v>
      </c>
      <c r="E77" s="2" t="s">
        <v>9</v>
      </c>
      <c r="F77" s="4">
        <f>Tableau!I83</f>
        <v>6</v>
      </c>
      <c r="G77" s="4">
        <f>Tableau!J83</f>
        <v>21</v>
      </c>
      <c r="H77" s="5">
        <f>Tableau!K83</f>
        <v>31.057</v>
      </c>
      <c r="J77" s="13" t="str">
        <f>Tableau!C83</f>
        <v>SX911-1</v>
      </c>
      <c r="K77" s="13" t="str">
        <f>Tableau!B83</f>
        <v>HM 1</v>
      </c>
      <c r="L77" s="17">
        <f t="shared" si="2"/>
        <v>47.79062166666667</v>
      </c>
      <c r="M77" s="17">
        <f t="shared" si="3"/>
        <v>6.358626944444444</v>
      </c>
      <c r="N77" s="14"/>
      <c r="O77" s="14"/>
      <c r="P77" s="14"/>
      <c r="Q77" s="13">
        <f>Tableau!N83</f>
        <v>282.209</v>
      </c>
    </row>
    <row r="78" spans="1:17" ht="12.75">
      <c r="A78" s="2" t="s">
        <v>8</v>
      </c>
      <c r="B78" s="8">
        <f>Tableau!E84</f>
        <v>47</v>
      </c>
      <c r="C78" s="10">
        <f>Tableau!F84</f>
        <v>47</v>
      </c>
      <c r="D78" s="9">
        <f>Tableau!G84</f>
        <v>24.041</v>
      </c>
      <c r="E78" s="2" t="s">
        <v>9</v>
      </c>
      <c r="F78" s="4">
        <f>Tableau!I84</f>
        <v>6</v>
      </c>
      <c r="G78" s="4">
        <f>Tableau!J84</f>
        <v>21</v>
      </c>
      <c r="H78" s="5">
        <f>Tableau!K84</f>
        <v>29.758</v>
      </c>
      <c r="J78" s="13" t="str">
        <f>Tableau!C84</f>
        <v>SX911-2</v>
      </c>
      <c r="K78" s="13" t="str">
        <f>Tableau!B84</f>
        <v>HM 1</v>
      </c>
      <c r="L78" s="17">
        <f t="shared" si="2"/>
        <v>47.790011388888885</v>
      </c>
      <c r="M78" s="17">
        <f t="shared" si="3"/>
        <v>6.358266111111111</v>
      </c>
      <c r="N78" s="14"/>
      <c r="O78" s="14"/>
      <c r="P78" s="14"/>
      <c r="Q78" s="13">
        <f>Tableau!N84</f>
        <v>282.209</v>
      </c>
    </row>
    <row r="79" spans="1:17" ht="12.75">
      <c r="A79" s="2" t="s">
        <v>8</v>
      </c>
      <c r="B79" s="8">
        <f>Tableau!E85</f>
        <v>47</v>
      </c>
      <c r="C79" s="10">
        <f>Tableau!F85</f>
        <v>47</v>
      </c>
      <c r="D79" s="9">
        <f>Tableau!G85</f>
        <v>25.224</v>
      </c>
      <c r="E79" s="2" t="s">
        <v>9</v>
      </c>
      <c r="F79" s="4">
        <f>Tableau!I85</f>
        <v>6</v>
      </c>
      <c r="G79" s="4">
        <f>Tableau!J85</f>
        <v>21</v>
      </c>
      <c r="H79" s="5">
        <f>Tableau!K85</f>
        <v>26.263</v>
      </c>
      <c r="J79" s="13" t="str">
        <f>Tableau!C85</f>
        <v>SX911-3</v>
      </c>
      <c r="K79" s="13" t="str">
        <f>Tableau!B85</f>
        <v>HM 1</v>
      </c>
      <c r="L79" s="17">
        <f t="shared" si="2"/>
        <v>47.79034</v>
      </c>
      <c r="M79" s="17">
        <f t="shared" si="3"/>
        <v>6.357295277777777</v>
      </c>
      <c r="N79" s="14"/>
      <c r="O79" s="14"/>
      <c r="P79" s="14"/>
      <c r="Q79" s="13">
        <f>Tableau!N85</f>
        <v>282.209</v>
      </c>
    </row>
    <row r="80" spans="1:17" ht="12.75">
      <c r="A80" s="2" t="s">
        <v>8</v>
      </c>
      <c r="B80" s="8">
        <f>Tableau!E86</f>
        <v>47</v>
      </c>
      <c r="C80" s="10">
        <f>Tableau!F86</f>
        <v>47</v>
      </c>
      <c r="D80" s="9">
        <f>Tableau!G86</f>
        <v>26.717</v>
      </c>
      <c r="E80" s="2" t="s">
        <v>9</v>
      </c>
      <c r="F80" s="4">
        <f>Tableau!I86</f>
        <v>6</v>
      </c>
      <c r="G80" s="4">
        <f>Tableau!J86</f>
        <v>21</v>
      </c>
      <c r="H80" s="5">
        <f>Tableau!K86</f>
        <v>27.211</v>
      </c>
      <c r="J80" s="13" t="str">
        <f>Tableau!C86</f>
        <v>SX911-4</v>
      </c>
      <c r="K80" s="13" t="str">
        <f>Tableau!B86</f>
        <v>HM 1</v>
      </c>
      <c r="L80" s="17">
        <f t="shared" si="2"/>
        <v>47.79075472222222</v>
      </c>
      <c r="M80" s="17">
        <f t="shared" si="3"/>
        <v>6.357558611111111</v>
      </c>
      <c r="N80" s="14"/>
      <c r="O80" s="14"/>
      <c r="P80" s="14"/>
      <c r="Q80" s="13">
        <f>Tableau!N86</f>
        <v>282.209</v>
      </c>
    </row>
    <row r="81" spans="1:17" ht="12.75">
      <c r="A81" s="2" t="s">
        <v>8</v>
      </c>
      <c r="B81" s="8">
        <f>Tableau!E87</f>
        <v>47</v>
      </c>
      <c r="C81" s="10">
        <f>Tableau!F87</f>
        <v>47</v>
      </c>
      <c r="D81" s="9">
        <f>Tableau!G87</f>
        <v>28.074</v>
      </c>
      <c r="E81" s="2" t="s">
        <v>9</v>
      </c>
      <c r="F81" s="4">
        <f>Tableau!I87</f>
        <v>6</v>
      </c>
      <c r="G81" s="4">
        <f>Tableau!J87</f>
        <v>21</v>
      </c>
      <c r="H81" s="5">
        <f>Tableau!K87</f>
        <v>23.492</v>
      </c>
      <c r="J81" s="13" t="str">
        <f>Tableau!C87</f>
        <v>SX912-1</v>
      </c>
      <c r="K81" s="13" t="str">
        <f>Tableau!B87</f>
        <v>HM 2</v>
      </c>
      <c r="L81" s="17">
        <f t="shared" si="2"/>
        <v>47.791131666666665</v>
      </c>
      <c r="M81" s="17">
        <f t="shared" si="3"/>
        <v>6.356525555555555</v>
      </c>
      <c r="N81" s="14"/>
      <c r="O81" s="14"/>
      <c r="P81" s="14"/>
      <c r="Q81" s="13">
        <f>Tableau!N87</f>
        <v>282.202</v>
      </c>
    </row>
    <row r="82" spans="1:17" ht="12.75">
      <c r="A82" s="2" t="s">
        <v>8</v>
      </c>
      <c r="B82" s="8">
        <f>Tableau!E88</f>
        <v>47</v>
      </c>
      <c r="C82" s="10">
        <f>Tableau!F88</f>
        <v>47</v>
      </c>
      <c r="D82" s="9">
        <f>Tableau!G88</f>
        <v>26.184</v>
      </c>
      <c r="E82" s="2" t="s">
        <v>9</v>
      </c>
      <c r="F82" s="4">
        <f>Tableau!I88</f>
        <v>6</v>
      </c>
      <c r="G82" s="4">
        <f>Tableau!J88</f>
        <v>21</v>
      </c>
      <c r="H82" s="5">
        <f>Tableau!K88</f>
        <v>22.297</v>
      </c>
      <c r="J82" s="13" t="str">
        <f>Tableau!C88</f>
        <v>SX912-2</v>
      </c>
      <c r="K82" s="13" t="str">
        <f>Tableau!B88</f>
        <v>HM 2</v>
      </c>
      <c r="L82" s="17">
        <f t="shared" si="2"/>
        <v>47.79060666666666</v>
      </c>
      <c r="M82" s="17">
        <f t="shared" si="3"/>
        <v>6.35619361111111</v>
      </c>
      <c r="N82" s="14"/>
      <c r="O82" s="14"/>
      <c r="P82" s="14"/>
      <c r="Q82" s="13">
        <f>Tableau!N88</f>
        <v>282.202</v>
      </c>
    </row>
    <row r="83" spans="1:17" ht="12.75">
      <c r="A83" s="2" t="s">
        <v>8</v>
      </c>
      <c r="B83" s="8">
        <f>Tableau!E89</f>
        <v>47</v>
      </c>
      <c r="C83" s="10">
        <f>Tableau!F89</f>
        <v>47</v>
      </c>
      <c r="D83" s="9">
        <f>Tableau!G89</f>
        <v>27.307</v>
      </c>
      <c r="E83" s="2" t="s">
        <v>9</v>
      </c>
      <c r="F83" s="4">
        <f>Tableau!I89</f>
        <v>6</v>
      </c>
      <c r="G83" s="4">
        <f>Tableau!J89</f>
        <v>21</v>
      </c>
      <c r="H83" s="5">
        <f>Tableau!K89</f>
        <v>18.388</v>
      </c>
      <c r="J83" s="13" t="str">
        <f>Tableau!C89</f>
        <v>SX912-3</v>
      </c>
      <c r="K83" s="13" t="str">
        <f>Tableau!B89</f>
        <v>HM 2</v>
      </c>
      <c r="L83" s="17">
        <f t="shared" si="2"/>
        <v>47.79091861111111</v>
      </c>
      <c r="M83" s="17">
        <f t="shared" si="3"/>
        <v>6.355107777777778</v>
      </c>
      <c r="N83" s="14"/>
      <c r="O83" s="14"/>
      <c r="P83" s="14"/>
      <c r="Q83" s="13">
        <f>Tableau!N89</f>
        <v>282.202</v>
      </c>
    </row>
    <row r="84" spans="1:17" ht="12.75">
      <c r="A84" s="2" t="s">
        <v>8</v>
      </c>
      <c r="B84" s="8">
        <f>Tableau!E90</f>
        <v>47</v>
      </c>
      <c r="C84" s="10">
        <f>Tableau!F90</f>
        <v>47</v>
      </c>
      <c r="D84" s="9">
        <f>Tableau!G90</f>
        <v>28.788</v>
      </c>
      <c r="E84" s="2" t="s">
        <v>9</v>
      </c>
      <c r="F84" s="4">
        <f>Tableau!I90</f>
        <v>6</v>
      </c>
      <c r="G84" s="4">
        <f>Tableau!J90</f>
        <v>21</v>
      </c>
      <c r="H84" s="5">
        <f>Tableau!K90</f>
        <v>19.979</v>
      </c>
      <c r="J84" s="13" t="str">
        <f>Tableau!C90</f>
        <v>SX912-4</v>
      </c>
      <c r="K84" s="13" t="str">
        <f>Tableau!B90</f>
        <v>HM 2</v>
      </c>
      <c r="L84" s="17">
        <f t="shared" si="2"/>
        <v>47.791329999999995</v>
      </c>
      <c r="M84" s="17">
        <f t="shared" si="3"/>
        <v>6.3555497222222215</v>
      </c>
      <c r="N84" s="14"/>
      <c r="O84" s="14"/>
      <c r="P84" s="14"/>
      <c r="Q84" s="13">
        <f>Tableau!N90</f>
        <v>282.202</v>
      </c>
    </row>
    <row r="85" spans="1:17" ht="12.75">
      <c r="A85" s="2" t="s">
        <v>8</v>
      </c>
      <c r="B85" s="8">
        <f>Tableau!E91</f>
        <v>47</v>
      </c>
      <c r="C85" s="10">
        <f>Tableau!F91</f>
        <v>47</v>
      </c>
      <c r="D85" s="9">
        <f>Tableau!G91</f>
        <v>29.969</v>
      </c>
      <c r="E85" s="2" t="s">
        <v>9</v>
      </c>
      <c r="F85" s="4">
        <f>Tableau!I91</f>
        <v>6</v>
      </c>
      <c r="G85" s="4">
        <f>Tableau!J91</f>
        <v>21</v>
      </c>
      <c r="H85" s="5">
        <f>Tableau!K91</f>
        <v>15.875</v>
      </c>
      <c r="J85" s="13" t="str">
        <f>Tableau!C91</f>
        <v>SX913-1</v>
      </c>
      <c r="K85" s="13" t="str">
        <f>Tableau!B91</f>
        <v>HM 3</v>
      </c>
      <c r="L85" s="17">
        <f t="shared" si="2"/>
        <v>47.79165805555555</v>
      </c>
      <c r="M85" s="17">
        <f t="shared" si="3"/>
        <v>6.354409722222222</v>
      </c>
      <c r="N85" s="14"/>
      <c r="O85" s="14"/>
      <c r="P85" s="14"/>
      <c r="Q85" s="13">
        <f>Tableau!N91</f>
        <v>281.352</v>
      </c>
    </row>
    <row r="86" spans="1:17" ht="12.75">
      <c r="A86" s="2" t="s">
        <v>8</v>
      </c>
      <c r="B86" s="8">
        <f>Tableau!E92</f>
        <v>47</v>
      </c>
      <c r="C86" s="10">
        <f>Tableau!F92</f>
        <v>47</v>
      </c>
      <c r="D86" s="9">
        <f>Tableau!G92</f>
        <v>28.324</v>
      </c>
      <c r="E86" s="2" t="s">
        <v>9</v>
      </c>
      <c r="F86" s="4">
        <f>Tableau!I92</f>
        <v>6</v>
      </c>
      <c r="G86" s="4">
        <f>Tableau!J92</f>
        <v>21</v>
      </c>
      <c r="H86" s="5">
        <f>Tableau!K92</f>
        <v>14.837</v>
      </c>
      <c r="J86" s="13" t="str">
        <f>Tableau!C92</f>
        <v>SX913-2</v>
      </c>
      <c r="K86" s="13" t="str">
        <f>Tableau!B92</f>
        <v>HM 3</v>
      </c>
      <c r="L86" s="17">
        <f t="shared" si="2"/>
        <v>47.79120111111111</v>
      </c>
      <c r="M86" s="17">
        <f t="shared" si="3"/>
        <v>6.354121388888888</v>
      </c>
      <c r="N86" s="14"/>
      <c r="O86" s="14"/>
      <c r="P86" s="14"/>
      <c r="Q86" s="13">
        <f>Tableau!N92</f>
        <v>281.352</v>
      </c>
    </row>
    <row r="87" spans="1:17" ht="12.75">
      <c r="A87" s="2" t="s">
        <v>8</v>
      </c>
      <c r="B87" s="8">
        <f>Tableau!E93</f>
        <v>47</v>
      </c>
      <c r="C87" s="10">
        <f>Tableau!F93</f>
        <v>47</v>
      </c>
      <c r="D87" s="9">
        <f>Tableau!G93</f>
        <v>29.485</v>
      </c>
      <c r="E87" s="2" t="s">
        <v>9</v>
      </c>
      <c r="F87" s="4">
        <f>Tableau!I93</f>
        <v>6</v>
      </c>
      <c r="G87" s="4">
        <f>Tableau!J93</f>
        <v>21</v>
      </c>
      <c r="H87" s="5">
        <f>Tableau!K93</f>
        <v>10.996</v>
      </c>
      <c r="J87" s="13" t="str">
        <f>Tableau!C93</f>
        <v>SX913-3</v>
      </c>
      <c r="K87" s="13" t="str">
        <f>Tableau!B93</f>
        <v>HM 3</v>
      </c>
      <c r="L87" s="17">
        <f t="shared" si="2"/>
        <v>47.79152361111111</v>
      </c>
      <c r="M87" s="17">
        <f t="shared" si="3"/>
        <v>6.353054444444444</v>
      </c>
      <c r="N87" s="14"/>
      <c r="O87" s="14"/>
      <c r="P87" s="14"/>
      <c r="Q87" s="13">
        <f>Tableau!N93</f>
        <v>281.352</v>
      </c>
    </row>
    <row r="88" spans="1:17" ht="12.75">
      <c r="A88" s="2" t="s">
        <v>8</v>
      </c>
      <c r="B88" s="8">
        <f>Tableau!E94</f>
        <v>47</v>
      </c>
      <c r="C88" s="10">
        <f>Tableau!F94</f>
        <v>47</v>
      </c>
      <c r="D88" s="9">
        <f>Tableau!G94</f>
        <v>31.084</v>
      </c>
      <c r="E88" s="2" t="s">
        <v>9</v>
      </c>
      <c r="F88" s="4">
        <f>Tableau!I94</f>
        <v>6</v>
      </c>
      <c r="G88" s="4">
        <f>Tableau!J94</f>
        <v>21</v>
      </c>
      <c r="H88" s="5">
        <f>Tableau!K94</f>
        <v>12.009</v>
      </c>
      <c r="J88" s="13" t="str">
        <f>Tableau!C94</f>
        <v>SX913-4</v>
      </c>
      <c r="K88" s="13" t="str">
        <f>Tableau!B94</f>
        <v>HM 3</v>
      </c>
      <c r="L88" s="17">
        <f t="shared" si="2"/>
        <v>47.79196777777778</v>
      </c>
      <c r="M88" s="17">
        <f t="shared" si="3"/>
        <v>6.353335833333333</v>
      </c>
      <c r="N88" s="14"/>
      <c r="O88" s="14"/>
      <c r="P88" s="14"/>
      <c r="Q88" s="13">
        <f>Tableau!N94</f>
        <v>281.352</v>
      </c>
    </row>
    <row r="89" spans="1:17" ht="12.75">
      <c r="A89" s="2" t="s">
        <v>8</v>
      </c>
      <c r="B89" s="8">
        <f>Tableau!E95</f>
        <v>47</v>
      </c>
      <c r="C89" s="10">
        <f>Tableau!F95</f>
        <v>47</v>
      </c>
      <c r="D89" s="9">
        <f>Tableau!G95</f>
        <v>32.533</v>
      </c>
      <c r="E89" s="2" t="s">
        <v>9</v>
      </c>
      <c r="F89" s="4">
        <f>Tableau!I95</f>
        <v>6</v>
      </c>
      <c r="G89" s="4">
        <f>Tableau!J95</f>
        <v>21</v>
      </c>
      <c r="H89" s="5">
        <f>Tableau!K95</f>
        <v>0.872</v>
      </c>
      <c r="J89" s="13" t="str">
        <f>Tableau!C95</f>
        <v>SX914</v>
      </c>
      <c r="K89" s="13" t="str">
        <f>Tableau!B95</f>
        <v>MIRADOR</v>
      </c>
      <c r="L89" s="17">
        <f t="shared" si="2"/>
        <v>47.79237027777778</v>
      </c>
      <c r="M89" s="17">
        <f t="shared" si="3"/>
        <v>6.350242222222222</v>
      </c>
      <c r="N89" s="14"/>
      <c r="O89" s="14"/>
      <c r="P89" s="14"/>
      <c r="Q89" s="13">
        <f>Tableau!N95</f>
        <v>279.209</v>
      </c>
    </row>
    <row r="90" spans="1:17" ht="12.75">
      <c r="A90" s="2" t="s">
        <v>8</v>
      </c>
      <c r="B90" s="8">
        <f>Tableau!E96</f>
        <v>47</v>
      </c>
      <c r="C90" s="10">
        <f>Tableau!F96</f>
        <v>47</v>
      </c>
      <c r="D90" s="9">
        <f>Tableau!G96</f>
        <v>21.282</v>
      </c>
      <c r="E90" s="2" t="s">
        <v>9</v>
      </c>
      <c r="F90" s="4">
        <f>Tableau!I96</f>
        <v>6</v>
      </c>
      <c r="G90" s="4">
        <f>Tableau!J96</f>
        <v>21</v>
      </c>
      <c r="H90" s="5">
        <f>Tableau!K96</f>
        <v>23.675</v>
      </c>
      <c r="J90" s="13" t="str">
        <f>Tableau!C96</f>
        <v>SX915</v>
      </c>
      <c r="K90" s="13" t="str">
        <f>Tableau!B96</f>
        <v>MANCHE À AIR HM 1</v>
      </c>
      <c r="L90" s="17">
        <f t="shared" si="2"/>
        <v>47.789245</v>
      </c>
      <c r="M90" s="17">
        <f t="shared" si="3"/>
        <v>6.356576388888889</v>
      </c>
      <c r="N90" s="14"/>
      <c r="O90" s="14"/>
      <c r="P90" s="14"/>
      <c r="Q90" s="13">
        <f>Tableau!N96</f>
        <v>275.89</v>
      </c>
    </row>
    <row r="91" spans="1:17" ht="12.75">
      <c r="A91" s="2" t="s">
        <v>8</v>
      </c>
      <c r="B91" s="8">
        <f>Tableau!E97</f>
        <v>47</v>
      </c>
      <c r="C91" s="10">
        <f>Tableau!F97</f>
        <v>47</v>
      </c>
      <c r="D91" s="9">
        <f>Tableau!G97</f>
        <v>10.885</v>
      </c>
      <c r="E91" s="2" t="s">
        <v>9</v>
      </c>
      <c r="F91" s="4">
        <f>Tableau!I97</f>
        <v>6</v>
      </c>
      <c r="G91" s="4">
        <f>Tableau!J97</f>
        <v>21</v>
      </c>
      <c r="H91" s="5">
        <f>Tableau!K97</f>
        <v>49.086</v>
      </c>
      <c r="J91" s="13" t="str">
        <f>Tableau!C97</f>
        <v>SX916</v>
      </c>
      <c r="K91" s="13" t="str">
        <f>Tableau!B97</f>
        <v>MANCHE À AIR TWR</v>
      </c>
      <c r="L91" s="17">
        <f aca="true" t="shared" si="4" ref="L91:L137">IF((A91="N"),1,-1)*(B91+C91/60+D91/3600)</f>
        <v>47.78635694444444</v>
      </c>
      <c r="M91" s="17">
        <f aca="true" t="shared" si="5" ref="M91:M137">IF((E91="E"),1,-1)*(F91+G91/60+H91/3600)</f>
        <v>6.3636349999999995</v>
      </c>
      <c r="N91" s="14"/>
      <c r="O91" s="14"/>
      <c r="P91" s="14"/>
      <c r="Q91" s="13">
        <f>Tableau!N97</f>
        <v>278.46</v>
      </c>
    </row>
    <row r="92" spans="1:17" ht="12.75">
      <c r="A92" s="2" t="s">
        <v>8</v>
      </c>
      <c r="B92" s="8">
        <f>Tableau!E98</f>
        <v>47</v>
      </c>
      <c r="C92" s="10">
        <f>Tableau!F98</f>
        <v>47</v>
      </c>
      <c r="D92" s="9">
        <f>Tableau!G98</f>
        <v>3.478</v>
      </c>
      <c r="E92" s="2" t="s">
        <v>9</v>
      </c>
      <c r="F92" s="4">
        <f>Tableau!I98</f>
        <v>6</v>
      </c>
      <c r="G92" s="4">
        <f>Tableau!J98</f>
        <v>21</v>
      </c>
      <c r="H92" s="5">
        <f>Tableau!K98</f>
        <v>49.648</v>
      </c>
      <c r="J92" s="13" t="str">
        <f>Tableau!C98</f>
        <v>SX917</v>
      </c>
      <c r="K92" s="13" t="str">
        <f>Tableau!B98</f>
        <v>MANCHE À AIR SEUIL 29</v>
      </c>
      <c r="L92" s="17">
        <f t="shared" si="4"/>
        <v>47.78429944444444</v>
      </c>
      <c r="M92" s="17">
        <f t="shared" si="5"/>
        <v>6.3637911111111105</v>
      </c>
      <c r="N92" s="14"/>
      <c r="O92" s="14"/>
      <c r="P92" s="14"/>
      <c r="Q92" s="13">
        <f>Tableau!N98</f>
        <v>277.483</v>
      </c>
    </row>
    <row r="93" spans="1:17" ht="12.75">
      <c r="A93" s="2" t="s">
        <v>8</v>
      </c>
      <c r="B93" s="8">
        <f>Tableau!E99</f>
        <v>47</v>
      </c>
      <c r="C93" s="10">
        <f>Tableau!F99</f>
        <v>47</v>
      </c>
      <c r="D93" s="9">
        <f>Tableau!G99</f>
        <v>33.164</v>
      </c>
      <c r="E93" s="2" t="s">
        <v>9</v>
      </c>
      <c r="F93" s="4">
        <f>Tableau!I99</f>
        <v>6</v>
      </c>
      <c r="G93" s="4">
        <f>Tableau!J99</f>
        <v>20</v>
      </c>
      <c r="H93" s="5">
        <f>Tableau!K99</f>
        <v>9.867</v>
      </c>
      <c r="J93" s="13" t="str">
        <f>Tableau!C99</f>
        <v>SX918</v>
      </c>
      <c r="K93" s="13" t="str">
        <f>Tableau!B99</f>
        <v>MANCHE À AIR SEUIL 11</v>
      </c>
      <c r="L93" s="17">
        <f t="shared" si="4"/>
        <v>47.792545555555556</v>
      </c>
      <c r="M93" s="17">
        <f t="shared" si="5"/>
        <v>6.336074166666666</v>
      </c>
      <c r="N93" s="14"/>
      <c r="O93" s="14"/>
      <c r="P93" s="14"/>
      <c r="Q93" s="13">
        <f>Tableau!N99</f>
        <v>269.21</v>
      </c>
    </row>
    <row r="94" spans="1:17" ht="12.75">
      <c r="A94" s="2" t="s">
        <v>8</v>
      </c>
      <c r="B94" s="8">
        <f>Tableau!E100</f>
        <v>47</v>
      </c>
      <c r="C94" s="10">
        <f>Tableau!F100</f>
        <v>47</v>
      </c>
      <c r="D94" s="9">
        <f>Tableau!G100</f>
        <v>37.204</v>
      </c>
      <c r="E94" s="2" t="s">
        <v>9</v>
      </c>
      <c r="F94" s="4">
        <f>Tableau!I100</f>
        <v>6</v>
      </c>
      <c r="G94" s="4">
        <f>Tableau!J100</f>
        <v>19</v>
      </c>
      <c r="H94" s="5">
        <f>Tableau!K100</f>
        <v>59.266</v>
      </c>
      <c r="J94" s="13" t="str">
        <f>Tableau!C100</f>
        <v>SX919</v>
      </c>
      <c r="K94" s="13" t="str">
        <f>Tableau!B100</f>
        <v>MÂT MÉTÉO</v>
      </c>
      <c r="L94" s="17">
        <f t="shared" si="4"/>
        <v>47.79366777777778</v>
      </c>
      <c r="M94" s="17">
        <f t="shared" si="5"/>
        <v>6.333129444444444</v>
      </c>
      <c r="N94" s="14"/>
      <c r="O94" s="14"/>
      <c r="P94" s="14"/>
      <c r="Q94" s="13">
        <f>Tableau!N100</f>
        <v>270.949</v>
      </c>
    </row>
    <row r="95" spans="1:17" ht="12.75">
      <c r="A95" s="2" t="s">
        <v>8</v>
      </c>
      <c r="B95" s="8">
        <f>Tableau!E101</f>
        <v>47</v>
      </c>
      <c r="C95" s="10">
        <f>Tableau!F101</f>
        <v>47</v>
      </c>
      <c r="D95" s="9">
        <f>Tableau!G101</f>
        <v>31.608</v>
      </c>
      <c r="E95" s="2" t="s">
        <v>9</v>
      </c>
      <c r="F95" s="4">
        <f>Tableau!I101</f>
        <v>6</v>
      </c>
      <c r="G95" s="4">
        <f>Tableau!J101</f>
        <v>20</v>
      </c>
      <c r="H95" s="5">
        <f>Tableau!K101</f>
        <v>4.008</v>
      </c>
      <c r="J95" s="13" t="str">
        <f>Tableau!C101</f>
        <v>SX920-1</v>
      </c>
      <c r="K95" s="13" t="str">
        <f>Tableau!B101</f>
        <v>ABRI FREIN SEUIL 11 NORD</v>
      </c>
      <c r="L95" s="17">
        <f t="shared" si="4"/>
        <v>47.79211333333333</v>
      </c>
      <c r="M95" s="17">
        <f t="shared" si="5"/>
        <v>6.334446666666667</v>
      </c>
      <c r="N95" s="14"/>
      <c r="O95" s="14"/>
      <c r="P95" s="14"/>
      <c r="Q95" s="13">
        <f>Tableau!N101</f>
        <v>263.216</v>
      </c>
    </row>
    <row r="96" spans="1:17" ht="12.75">
      <c r="A96" s="2" t="s">
        <v>8</v>
      </c>
      <c r="B96" s="8">
        <f>Tableau!E102</f>
        <v>47</v>
      </c>
      <c r="C96" s="10">
        <f>Tableau!F102</f>
        <v>47</v>
      </c>
      <c r="D96" s="9">
        <f>Tableau!G102</f>
        <v>31.483</v>
      </c>
      <c r="E96" s="2" t="s">
        <v>9</v>
      </c>
      <c r="F96" s="4">
        <f>Tableau!I102</f>
        <v>6</v>
      </c>
      <c r="G96" s="4">
        <f>Tableau!J102</f>
        <v>20</v>
      </c>
      <c r="H96" s="5">
        <f>Tableau!K102</f>
        <v>3.929</v>
      </c>
      <c r="J96" s="13" t="str">
        <f>Tableau!C102</f>
        <v>SX920-2</v>
      </c>
      <c r="K96" s="13" t="str">
        <f>Tableau!B102</f>
        <v>ABRI FREIN SEUIL 11 NORD</v>
      </c>
      <c r="L96" s="17">
        <f t="shared" si="4"/>
        <v>47.79207861111111</v>
      </c>
      <c r="M96" s="17">
        <f t="shared" si="5"/>
        <v>6.334424722222222</v>
      </c>
      <c r="N96" s="14"/>
      <c r="O96" s="14"/>
      <c r="P96" s="14"/>
      <c r="Q96" s="13">
        <f>Tableau!N102</f>
        <v>263.216</v>
      </c>
    </row>
    <row r="97" spans="1:17" ht="12.75">
      <c r="A97" s="2" t="s">
        <v>8</v>
      </c>
      <c r="B97" s="8">
        <f>Tableau!E103</f>
        <v>47</v>
      </c>
      <c r="C97" s="10">
        <f>Tableau!F103</f>
        <v>47</v>
      </c>
      <c r="D97" s="9">
        <f>Tableau!G103</f>
        <v>28.71</v>
      </c>
      <c r="E97" s="2" t="s">
        <v>9</v>
      </c>
      <c r="F97" s="4">
        <f>Tableau!I103</f>
        <v>6</v>
      </c>
      <c r="G97" s="4">
        <f>Tableau!J103</f>
        <v>20</v>
      </c>
      <c r="H97" s="5">
        <f>Tableau!K103</f>
        <v>2.137</v>
      </c>
      <c r="J97" s="13" t="str">
        <f>Tableau!C103</f>
        <v>SX921-1</v>
      </c>
      <c r="K97" s="13" t="str">
        <f>Tableau!B103</f>
        <v>ABRI FREIN SEUIL 11 SUD</v>
      </c>
      <c r="L97" s="17">
        <f t="shared" si="4"/>
        <v>47.79130833333333</v>
      </c>
      <c r="M97" s="17">
        <f t="shared" si="5"/>
        <v>6.333926944444444</v>
      </c>
      <c r="N97" s="14"/>
      <c r="O97" s="14"/>
      <c r="P97" s="14"/>
      <c r="Q97" s="13">
        <f>Tableau!N103</f>
        <v>263.905</v>
      </c>
    </row>
    <row r="98" spans="1:17" ht="12.75">
      <c r="A98" s="2" t="s">
        <v>8</v>
      </c>
      <c r="B98" s="8">
        <f>Tableau!E104</f>
        <v>47</v>
      </c>
      <c r="C98" s="10">
        <f>Tableau!F104</f>
        <v>47</v>
      </c>
      <c r="D98" s="9">
        <f>Tableau!G104</f>
        <v>28.585</v>
      </c>
      <c r="E98" s="2" t="s">
        <v>9</v>
      </c>
      <c r="F98" s="4">
        <f>Tableau!I104</f>
        <v>6</v>
      </c>
      <c r="G98" s="4">
        <f>Tableau!J104</f>
        <v>20</v>
      </c>
      <c r="H98" s="5">
        <f>Tableau!K104</f>
        <v>2.063</v>
      </c>
      <c r="J98" s="13" t="str">
        <f>Tableau!C104</f>
        <v>SX921-2</v>
      </c>
      <c r="K98" s="13" t="str">
        <f>Tableau!B104</f>
        <v>ABRI FREIN SEUIL 11 SUD</v>
      </c>
      <c r="L98" s="17">
        <f t="shared" si="4"/>
        <v>47.79127361111111</v>
      </c>
      <c r="M98" s="17">
        <f t="shared" si="5"/>
        <v>6.333906388888889</v>
      </c>
      <c r="N98" s="14"/>
      <c r="O98" s="14"/>
      <c r="P98" s="14"/>
      <c r="Q98" s="13">
        <f>Tableau!N104</f>
        <v>263.905</v>
      </c>
    </row>
    <row r="99" spans="1:17" ht="12.75">
      <c r="A99" s="2" t="s">
        <v>8</v>
      </c>
      <c r="B99" s="8">
        <f>Tableau!E105</f>
        <v>47</v>
      </c>
      <c r="C99" s="10">
        <f>Tableau!F105</f>
        <v>46</v>
      </c>
      <c r="D99" s="9">
        <f>Tableau!G105</f>
        <v>59.513</v>
      </c>
      <c r="E99" s="2" t="s">
        <v>9</v>
      </c>
      <c r="F99" s="4">
        <f>Tableau!I105</f>
        <v>6</v>
      </c>
      <c r="G99" s="4">
        <f>Tableau!J105</f>
        <v>21</v>
      </c>
      <c r="H99" s="5">
        <f>Tableau!K105</f>
        <v>55.779</v>
      </c>
      <c r="J99" s="13" t="str">
        <f>Tableau!C105</f>
        <v>SX922-1</v>
      </c>
      <c r="K99" s="13" t="str">
        <f>Tableau!B105</f>
        <v>ABRI FREIN SEUIL 29 NORD</v>
      </c>
      <c r="L99" s="17">
        <f t="shared" si="4"/>
        <v>47.78319805555555</v>
      </c>
      <c r="M99" s="17">
        <f t="shared" si="5"/>
        <v>6.365494166666666</v>
      </c>
      <c r="N99" s="14"/>
      <c r="O99" s="14"/>
      <c r="P99" s="14"/>
      <c r="Q99" s="13">
        <f>Tableau!N105</f>
        <v>272.461</v>
      </c>
    </row>
    <row r="100" spans="1:17" ht="12.75">
      <c r="A100" s="2" t="s">
        <v>8</v>
      </c>
      <c r="B100" s="8">
        <f>Tableau!E106</f>
        <v>47</v>
      </c>
      <c r="C100" s="10">
        <f>Tableau!F106</f>
        <v>46</v>
      </c>
      <c r="D100" s="9">
        <f>Tableau!G106</f>
        <v>59.391</v>
      </c>
      <c r="E100" s="2" t="s">
        <v>9</v>
      </c>
      <c r="F100" s="4">
        <f>Tableau!I106</f>
        <v>6</v>
      </c>
      <c r="G100" s="4">
        <f>Tableau!J106</f>
        <v>21</v>
      </c>
      <c r="H100" s="5">
        <f>Tableau!K106</f>
        <v>55.708</v>
      </c>
      <c r="J100" s="13" t="str">
        <f>Tableau!C106</f>
        <v>SX922-2</v>
      </c>
      <c r="K100" s="13" t="str">
        <f>Tableau!B106</f>
        <v>ABRI FREIN SEUIL 29 NORD</v>
      </c>
      <c r="L100" s="17">
        <f t="shared" si="4"/>
        <v>47.783164166666666</v>
      </c>
      <c r="M100" s="17">
        <f t="shared" si="5"/>
        <v>6.365474444444444</v>
      </c>
      <c r="N100" s="14"/>
      <c r="O100" s="14"/>
      <c r="P100" s="14"/>
      <c r="Q100" s="13">
        <f>Tableau!N106</f>
        <v>272.461</v>
      </c>
    </row>
    <row r="101" spans="1:17" ht="12.75">
      <c r="A101" s="2" t="s">
        <v>8</v>
      </c>
      <c r="B101" s="8">
        <f>Tableau!E107</f>
        <v>47</v>
      </c>
      <c r="C101" s="10">
        <f>Tableau!F107</f>
        <v>46</v>
      </c>
      <c r="D101" s="9">
        <f>Tableau!G107</f>
        <v>56.616</v>
      </c>
      <c r="E101" s="2" t="s">
        <v>9</v>
      </c>
      <c r="F101" s="4">
        <f>Tableau!I107</f>
        <v>6</v>
      </c>
      <c r="G101" s="4">
        <f>Tableau!J107</f>
        <v>21</v>
      </c>
      <c r="H101" s="5">
        <f>Tableau!K107</f>
        <v>53.911</v>
      </c>
      <c r="J101" s="13" t="str">
        <f>Tableau!C107</f>
        <v>SX923-1</v>
      </c>
      <c r="K101" s="13" t="str">
        <f>Tableau!B107</f>
        <v>ABRI FREIN SEUIL 29 SUD</v>
      </c>
      <c r="L101" s="17">
        <f t="shared" si="4"/>
        <v>47.78239333333333</v>
      </c>
      <c r="M101" s="17">
        <f t="shared" si="5"/>
        <v>6.364975277777777</v>
      </c>
      <c r="N101" s="14"/>
      <c r="O101" s="14"/>
      <c r="P101" s="14"/>
      <c r="Q101" s="13">
        <f>Tableau!N107</f>
        <v>272.022</v>
      </c>
    </row>
    <row r="102" spans="1:17" ht="12.75">
      <c r="A102" s="2" t="s">
        <v>8</v>
      </c>
      <c r="B102" s="8">
        <f>Tableau!E108</f>
        <v>47</v>
      </c>
      <c r="C102" s="10">
        <f>Tableau!F108</f>
        <v>46</v>
      </c>
      <c r="D102" s="9">
        <f>Tableau!G108</f>
        <v>56.491</v>
      </c>
      <c r="E102" s="2" t="s">
        <v>9</v>
      </c>
      <c r="F102" s="4">
        <f>Tableau!I108</f>
        <v>6</v>
      </c>
      <c r="G102" s="4">
        <f>Tableau!J108</f>
        <v>21</v>
      </c>
      <c r="H102" s="5">
        <f>Tableau!K108</f>
        <v>53.832</v>
      </c>
      <c r="J102" s="13" t="str">
        <f>Tableau!C108</f>
        <v>SX923-2</v>
      </c>
      <c r="K102" s="13" t="str">
        <f>Tableau!B108</f>
        <v>ABRI FREIN SEUIL 29 SUD</v>
      </c>
      <c r="L102" s="17">
        <f t="shared" si="4"/>
        <v>47.78235861111111</v>
      </c>
      <c r="M102" s="17">
        <f t="shared" si="5"/>
        <v>6.364953333333333</v>
      </c>
      <c r="N102" s="14"/>
      <c r="O102" s="14"/>
      <c r="P102" s="14"/>
      <c r="Q102" s="13">
        <f>Tableau!N108</f>
        <v>272.022</v>
      </c>
    </row>
    <row r="103" spans="1:17" ht="12.75">
      <c r="A103" s="2" t="s">
        <v>8</v>
      </c>
      <c r="B103" s="8">
        <f>Tableau!E109</f>
        <v>47</v>
      </c>
      <c r="C103" s="10">
        <f>Tableau!F109</f>
        <v>46</v>
      </c>
      <c r="D103" s="9">
        <f>Tableau!G109</f>
        <v>54.451</v>
      </c>
      <c r="E103" s="2" t="s">
        <v>9</v>
      </c>
      <c r="F103" s="4">
        <f>Tableau!I109</f>
        <v>6</v>
      </c>
      <c r="G103" s="4">
        <f>Tableau!J109</f>
        <v>22</v>
      </c>
      <c r="H103" s="5">
        <f>Tableau!K109</f>
        <v>13.929</v>
      </c>
      <c r="J103" s="13" t="str">
        <f>Tableau!C109</f>
        <v>SX924-1</v>
      </c>
      <c r="K103" s="13" t="str">
        <f>Tableau!B109</f>
        <v>ABRI LOCALIZER</v>
      </c>
      <c r="L103" s="17">
        <f t="shared" si="4"/>
        <v>47.78179194444444</v>
      </c>
      <c r="M103" s="17">
        <f t="shared" si="5"/>
        <v>6.370535833333333</v>
      </c>
      <c r="N103" s="14"/>
      <c r="O103" s="14"/>
      <c r="P103" s="14"/>
      <c r="Q103" s="13">
        <f>Tableau!N109</f>
        <v>273.77</v>
      </c>
    </row>
    <row r="104" spans="1:17" ht="12.75">
      <c r="A104" s="2" t="s">
        <v>8</v>
      </c>
      <c r="B104" s="8">
        <f>Tableau!E110</f>
        <v>47</v>
      </c>
      <c r="C104" s="10">
        <f>Tableau!F110</f>
        <v>46</v>
      </c>
      <c r="D104" s="9">
        <f>Tableau!G110</f>
        <v>54.337</v>
      </c>
      <c r="E104" s="2" t="s">
        <v>9</v>
      </c>
      <c r="F104" s="4">
        <f>Tableau!I110</f>
        <v>6</v>
      </c>
      <c r="G104" s="4">
        <f>Tableau!J110</f>
        <v>22</v>
      </c>
      <c r="H104" s="5">
        <f>Tableau!K110</f>
        <v>13.858</v>
      </c>
      <c r="J104" s="13" t="str">
        <f>Tableau!C110</f>
        <v>SX924-2</v>
      </c>
      <c r="K104" s="13" t="str">
        <f>Tableau!B110</f>
        <v>ABRI LOCALIZER</v>
      </c>
      <c r="L104" s="17">
        <f t="shared" si="4"/>
        <v>47.78176027777778</v>
      </c>
      <c r="M104" s="17">
        <f t="shared" si="5"/>
        <v>6.370516111111111</v>
      </c>
      <c r="N104" s="14"/>
      <c r="O104" s="14"/>
      <c r="P104" s="14"/>
      <c r="Q104" s="13">
        <f>Tableau!N110</f>
        <v>273.77</v>
      </c>
    </row>
    <row r="105" spans="1:17" ht="12.75">
      <c r="A105" s="2" t="s">
        <v>8</v>
      </c>
      <c r="B105" s="8">
        <f>Tableau!E111</f>
        <v>47</v>
      </c>
      <c r="C105" s="10">
        <f>Tableau!F111</f>
        <v>47</v>
      </c>
      <c r="D105" s="9">
        <f>Tableau!G111</f>
        <v>6.362</v>
      </c>
      <c r="E105" s="2" t="s">
        <v>9</v>
      </c>
      <c r="F105" s="4">
        <f>Tableau!I111</f>
        <v>6</v>
      </c>
      <c r="G105" s="4">
        <f>Tableau!J111</f>
        <v>22</v>
      </c>
      <c r="H105" s="5">
        <f>Tableau!K111</f>
        <v>13.473</v>
      </c>
      <c r="J105" s="13" t="str">
        <f>Tableau!C111</f>
        <v>SX925-1</v>
      </c>
      <c r="K105" s="13" t="str">
        <f>Tableau!B111</f>
        <v>DEMI-TONNEAU 41</v>
      </c>
      <c r="L105" s="17">
        <f t="shared" si="4"/>
        <v>47.78510055555555</v>
      </c>
      <c r="M105" s="17">
        <f t="shared" si="5"/>
        <v>6.370409166666667</v>
      </c>
      <c r="N105" s="14"/>
      <c r="O105" s="14"/>
      <c r="P105" s="14"/>
      <c r="Q105" s="13">
        <f>Tableau!N111</f>
        <v>283.099</v>
      </c>
    </row>
    <row r="106" spans="1:17" ht="12.75">
      <c r="A106" s="2" t="s">
        <v>8</v>
      </c>
      <c r="B106" s="8">
        <f>Tableau!E112</f>
        <v>47</v>
      </c>
      <c r="C106" s="10">
        <f>Tableau!F112</f>
        <v>47</v>
      </c>
      <c r="D106" s="9">
        <f>Tableau!G112</f>
        <v>6.89</v>
      </c>
      <c r="E106" s="2" t="s">
        <v>9</v>
      </c>
      <c r="F106" s="4">
        <f>Tableau!I112</f>
        <v>6</v>
      </c>
      <c r="G106" s="4">
        <f>Tableau!J112</f>
        <v>22</v>
      </c>
      <c r="H106" s="5">
        <f>Tableau!K112</f>
        <v>13.158</v>
      </c>
      <c r="J106" s="13" t="str">
        <f>Tableau!C112</f>
        <v>SX925-2</v>
      </c>
      <c r="K106" s="13" t="str">
        <f>Tableau!B112</f>
        <v>DEMI-TONNEAU 41</v>
      </c>
      <c r="L106" s="17">
        <f t="shared" si="4"/>
        <v>47.78524722222222</v>
      </c>
      <c r="M106" s="17">
        <f t="shared" si="5"/>
        <v>6.370321666666666</v>
      </c>
      <c r="N106" s="14"/>
      <c r="O106" s="14"/>
      <c r="P106" s="14"/>
      <c r="Q106" s="13">
        <f>Tableau!N112</f>
        <v>283.099</v>
      </c>
    </row>
    <row r="107" spans="1:17" ht="12.75">
      <c r="A107" s="2" t="s">
        <v>8</v>
      </c>
      <c r="B107" s="8">
        <f>Tableau!E113</f>
        <v>47</v>
      </c>
      <c r="C107" s="10">
        <f>Tableau!F113</f>
        <v>47</v>
      </c>
      <c r="D107" s="9">
        <f>Tableau!G113</f>
        <v>7.292</v>
      </c>
      <c r="E107" s="2" t="s">
        <v>9</v>
      </c>
      <c r="F107" s="4">
        <f>Tableau!I113</f>
        <v>6</v>
      </c>
      <c r="G107" s="4">
        <f>Tableau!J113</f>
        <v>22</v>
      </c>
      <c r="H107" s="5">
        <f>Tableau!K113</f>
        <v>14.665</v>
      </c>
      <c r="J107" s="13" t="str">
        <f>Tableau!C113</f>
        <v>SX925-3</v>
      </c>
      <c r="K107" s="13" t="str">
        <f>Tableau!B113</f>
        <v>DEMI-TONNEAU 41</v>
      </c>
      <c r="L107" s="17">
        <f t="shared" si="4"/>
        <v>47.78535888888889</v>
      </c>
      <c r="M107" s="17">
        <f t="shared" si="5"/>
        <v>6.370740277777777</v>
      </c>
      <c r="N107" s="14"/>
      <c r="O107" s="14"/>
      <c r="P107" s="14"/>
      <c r="Q107" s="13">
        <f>Tableau!N113</f>
        <v>283.099</v>
      </c>
    </row>
    <row r="108" spans="1:17" ht="12.75">
      <c r="A108" s="2" t="s">
        <v>8</v>
      </c>
      <c r="B108" s="8">
        <f>Tableau!E114</f>
        <v>47</v>
      </c>
      <c r="C108" s="10">
        <f>Tableau!F114</f>
        <v>47</v>
      </c>
      <c r="D108" s="9">
        <f>Tableau!G114</f>
        <v>6.953</v>
      </c>
      <c r="E108" s="2" t="s">
        <v>9</v>
      </c>
      <c r="F108" s="4">
        <f>Tableau!I114</f>
        <v>6</v>
      </c>
      <c r="G108" s="4">
        <f>Tableau!J114</f>
        <v>22</v>
      </c>
      <c r="H108" s="5">
        <f>Tableau!K114</f>
        <v>14.948</v>
      </c>
      <c r="J108" s="13" t="str">
        <f>Tableau!C114</f>
        <v>SX925-4</v>
      </c>
      <c r="K108" s="13" t="str">
        <f>Tableau!B114</f>
        <v>DEMI-TONNEAU 41</v>
      </c>
      <c r="L108" s="17">
        <f t="shared" si="4"/>
        <v>47.78526472222222</v>
      </c>
      <c r="M108" s="17">
        <f t="shared" si="5"/>
        <v>6.370818888888889</v>
      </c>
      <c r="N108" s="14"/>
      <c r="O108" s="14"/>
      <c r="P108" s="14"/>
      <c r="Q108" s="13">
        <f>Tableau!N114</f>
        <v>283.099</v>
      </c>
    </row>
    <row r="109" spans="1:17" ht="12.75">
      <c r="A109" s="2" t="s">
        <v>8</v>
      </c>
      <c r="B109" s="8">
        <f>Tableau!E115</f>
        <v>47</v>
      </c>
      <c r="C109" s="10">
        <f>Tableau!F115</f>
        <v>47</v>
      </c>
      <c r="D109" s="9">
        <f>Tableau!G115</f>
        <v>7.455</v>
      </c>
      <c r="E109" s="2" t="s">
        <v>9</v>
      </c>
      <c r="F109" s="4">
        <f>Tableau!I115</f>
        <v>6</v>
      </c>
      <c r="G109" s="4">
        <f>Tableau!J115</f>
        <v>22</v>
      </c>
      <c r="H109" s="5">
        <f>Tableau!K115</f>
        <v>11.302</v>
      </c>
      <c r="J109" s="13" t="str">
        <f>Tableau!C115</f>
        <v>SX926-1</v>
      </c>
      <c r="K109" s="13" t="str">
        <f>Tableau!B115</f>
        <v>DEMI-TONNEAU 42</v>
      </c>
      <c r="L109" s="17">
        <f t="shared" si="4"/>
        <v>47.785404166666666</v>
      </c>
      <c r="M109" s="17">
        <f t="shared" si="5"/>
        <v>6.369806111111111</v>
      </c>
      <c r="N109" s="14"/>
      <c r="O109" s="14"/>
      <c r="P109" s="14"/>
      <c r="Q109" s="13">
        <f>Tableau!N115</f>
        <v>283.95</v>
      </c>
    </row>
    <row r="110" spans="1:17" ht="12.75">
      <c r="A110" s="2" t="s">
        <v>8</v>
      </c>
      <c r="B110" s="8">
        <f>Tableau!E116</f>
        <v>47</v>
      </c>
      <c r="C110" s="10">
        <f>Tableau!F116</f>
        <v>47</v>
      </c>
      <c r="D110" s="9">
        <f>Tableau!G116</f>
        <v>8.595</v>
      </c>
      <c r="E110" s="2" t="s">
        <v>9</v>
      </c>
      <c r="F110" s="4">
        <f>Tableau!I116</f>
        <v>6</v>
      </c>
      <c r="G110" s="4">
        <f>Tableau!J116</f>
        <v>22</v>
      </c>
      <c r="H110" s="5">
        <f>Tableau!K116</f>
        <v>11.732</v>
      </c>
      <c r="J110" s="13" t="str">
        <f>Tableau!C116</f>
        <v>SX926-2</v>
      </c>
      <c r="K110" s="13" t="str">
        <f>Tableau!B116</f>
        <v>DEMI-TONNEAU 42</v>
      </c>
      <c r="L110" s="17">
        <f t="shared" si="4"/>
        <v>47.78572083333333</v>
      </c>
      <c r="M110" s="17">
        <f t="shared" si="5"/>
        <v>6.369925555555555</v>
      </c>
      <c r="N110" s="14"/>
      <c r="O110" s="14"/>
      <c r="P110" s="14"/>
      <c r="Q110" s="13">
        <f>Tableau!N116</f>
        <v>283.95</v>
      </c>
    </row>
    <row r="111" spans="1:17" ht="12.75">
      <c r="A111" s="2" t="s">
        <v>8</v>
      </c>
      <c r="B111" s="8">
        <f>Tableau!E117</f>
        <v>47</v>
      </c>
      <c r="C111" s="10">
        <f>Tableau!F117</f>
        <v>47</v>
      </c>
      <c r="D111" s="9">
        <f>Tableau!G117</f>
        <v>8.466</v>
      </c>
      <c r="E111" s="2" t="s">
        <v>9</v>
      </c>
      <c r="F111" s="4">
        <f>Tableau!I117</f>
        <v>6</v>
      </c>
      <c r="G111" s="4">
        <f>Tableau!J117</f>
        <v>22</v>
      </c>
      <c r="H111" s="5">
        <f>Tableau!K117</f>
        <v>12.493</v>
      </c>
      <c r="J111" s="13" t="str">
        <f>Tableau!C117</f>
        <v>SX926-3</v>
      </c>
      <c r="K111" s="13" t="str">
        <f>Tableau!B117</f>
        <v>DEMI-TONNEAU 42</v>
      </c>
      <c r="L111" s="17">
        <f t="shared" si="4"/>
        <v>47.785685</v>
      </c>
      <c r="M111" s="17">
        <f t="shared" si="5"/>
        <v>6.370136944444444</v>
      </c>
      <c r="N111" s="14"/>
      <c r="O111" s="14"/>
      <c r="P111" s="14"/>
      <c r="Q111" s="13">
        <f>Tableau!N117</f>
        <v>283.95</v>
      </c>
    </row>
    <row r="112" spans="1:17" ht="12.75">
      <c r="A112" s="2" t="s">
        <v>8</v>
      </c>
      <c r="B112" s="8">
        <f>Tableau!E118</f>
        <v>47</v>
      </c>
      <c r="C112" s="10">
        <f>Tableau!F118</f>
        <v>47</v>
      </c>
      <c r="D112" s="9">
        <f>Tableau!G118</f>
        <v>7.321</v>
      </c>
      <c r="E112" s="2" t="s">
        <v>9</v>
      </c>
      <c r="F112" s="4">
        <f>Tableau!I118</f>
        <v>6</v>
      </c>
      <c r="G112" s="4">
        <f>Tableau!J118</f>
        <v>22</v>
      </c>
      <c r="H112" s="5">
        <f>Tableau!K118</f>
        <v>12.065</v>
      </c>
      <c r="J112" s="13" t="str">
        <f>Tableau!C118</f>
        <v>SX926-4</v>
      </c>
      <c r="K112" s="13" t="str">
        <f>Tableau!B118</f>
        <v>DEMI-TONNEAU 42</v>
      </c>
      <c r="L112" s="17">
        <f t="shared" si="4"/>
        <v>47.78536694444444</v>
      </c>
      <c r="M112" s="17">
        <f t="shared" si="5"/>
        <v>6.370018055555555</v>
      </c>
      <c r="N112" s="14"/>
      <c r="O112" s="14"/>
      <c r="P112" s="14"/>
      <c r="Q112" s="13">
        <f>Tableau!N118</f>
        <v>283.95</v>
      </c>
    </row>
    <row r="113" spans="1:17" ht="12.75">
      <c r="A113" s="2" t="s">
        <v>8</v>
      </c>
      <c r="B113" s="8">
        <f>Tableau!E119</f>
        <v>47</v>
      </c>
      <c r="C113" s="10">
        <f>Tableau!F119</f>
        <v>47</v>
      </c>
      <c r="D113" s="9">
        <f>Tableau!G119</f>
        <v>4.385</v>
      </c>
      <c r="E113" s="2" t="s">
        <v>9</v>
      </c>
      <c r="F113" s="4">
        <f>Tableau!I119</f>
        <v>6</v>
      </c>
      <c r="G113" s="4">
        <f>Tableau!J119</f>
        <v>22</v>
      </c>
      <c r="H113" s="5">
        <f>Tableau!K119</f>
        <v>9.457</v>
      </c>
      <c r="J113" s="13" t="str">
        <f>Tableau!C119</f>
        <v>SX927-1</v>
      </c>
      <c r="K113" s="13" t="str">
        <f>Tableau!B119</f>
        <v>MERLON ZA 2</v>
      </c>
      <c r="L113" s="17">
        <f t="shared" si="4"/>
        <v>47.784551388888886</v>
      </c>
      <c r="M113" s="17">
        <f t="shared" si="5"/>
        <v>6.369293611111111</v>
      </c>
      <c r="N113" s="14"/>
      <c r="O113" s="14"/>
      <c r="P113" s="14"/>
      <c r="Q113" s="13">
        <f>Tableau!N119</f>
        <v>280.03</v>
      </c>
    </row>
    <row r="114" spans="1:17" ht="12.75">
      <c r="A114" s="2" t="s">
        <v>8</v>
      </c>
      <c r="B114" s="8">
        <f>Tableau!E120</f>
        <v>47</v>
      </c>
      <c r="C114" s="10">
        <f>Tableau!F120</f>
        <v>47</v>
      </c>
      <c r="D114" s="9">
        <f>Tableau!G120</f>
        <v>4.132</v>
      </c>
      <c r="E114" s="2" t="s">
        <v>9</v>
      </c>
      <c r="F114" s="4">
        <f>Tableau!I120</f>
        <v>6</v>
      </c>
      <c r="G114" s="4">
        <f>Tableau!J120</f>
        <v>22</v>
      </c>
      <c r="H114" s="5">
        <f>Tableau!K120</f>
        <v>11.2</v>
      </c>
      <c r="J114" s="13" t="str">
        <f>Tableau!C120</f>
        <v>SX927-2</v>
      </c>
      <c r="K114" s="13" t="str">
        <f>Tableau!B120</f>
        <v>MERLON ZA 2</v>
      </c>
      <c r="L114" s="17">
        <f t="shared" si="4"/>
        <v>47.78448111111111</v>
      </c>
      <c r="M114" s="17">
        <f t="shared" si="5"/>
        <v>6.369777777777777</v>
      </c>
      <c r="N114" s="14"/>
      <c r="O114" s="14"/>
      <c r="P114" s="14"/>
      <c r="Q114" s="13">
        <f>Tableau!N120</f>
        <v>280.053</v>
      </c>
    </row>
    <row r="115" spans="1:17" ht="12.75">
      <c r="A115" s="2" t="s">
        <v>8</v>
      </c>
      <c r="B115" s="8">
        <f>Tableau!E121</f>
        <v>47</v>
      </c>
      <c r="C115" s="10">
        <f>Tableau!F121</f>
        <v>47</v>
      </c>
      <c r="D115" s="9">
        <f>Tableau!G121</f>
        <v>15.71</v>
      </c>
      <c r="E115" s="2" t="s">
        <v>9</v>
      </c>
      <c r="F115" s="4">
        <f>Tableau!I121</f>
        <v>6</v>
      </c>
      <c r="G115" s="4">
        <f>Tableau!J121</f>
        <v>20</v>
      </c>
      <c r="H115" s="5">
        <f>Tableau!K121</f>
        <v>31.137</v>
      </c>
      <c r="J115" s="13" t="str">
        <f>Tableau!C121</f>
        <v>SX928-1</v>
      </c>
      <c r="K115" s="13" t="str">
        <f>Tableau!B121</f>
        <v>MERLON PAR NG</v>
      </c>
      <c r="L115" s="17">
        <f t="shared" si="4"/>
        <v>47.78769722222222</v>
      </c>
      <c r="M115" s="17">
        <f t="shared" si="5"/>
        <v>6.341982499999999</v>
      </c>
      <c r="N115" s="14"/>
      <c r="O115" s="14"/>
      <c r="P115" s="14"/>
      <c r="Q115" s="13">
        <f>Tableau!N121</f>
        <v>270.862</v>
      </c>
    </row>
    <row r="116" spans="1:17" ht="12.75">
      <c r="A116" s="2" t="s">
        <v>8</v>
      </c>
      <c r="B116" s="8">
        <f>Tableau!E122</f>
        <v>47</v>
      </c>
      <c r="C116" s="10">
        <f>Tableau!F122</f>
        <v>47</v>
      </c>
      <c r="D116" s="9">
        <f>Tableau!G122</f>
        <v>1.193</v>
      </c>
      <c r="E116" s="2" t="s">
        <v>9</v>
      </c>
      <c r="F116" s="4">
        <f>Tableau!I122</f>
        <v>6</v>
      </c>
      <c r="G116" s="4">
        <f>Tableau!J122</f>
        <v>21</v>
      </c>
      <c r="H116" s="5">
        <f>Tableau!K122</f>
        <v>21.821</v>
      </c>
      <c r="J116" s="13" t="str">
        <f>Tableau!C122</f>
        <v>SX928-2</v>
      </c>
      <c r="K116" s="13" t="str">
        <f>Tableau!B122</f>
        <v>MERLON PAR NG</v>
      </c>
      <c r="L116" s="17">
        <f t="shared" si="4"/>
        <v>47.78366472222222</v>
      </c>
      <c r="M116" s="17">
        <f t="shared" si="5"/>
        <v>6.356061388888889</v>
      </c>
      <c r="N116" s="14"/>
      <c r="O116" s="14"/>
      <c r="P116" s="14"/>
      <c r="Q116" s="13">
        <f>Tableau!N122</f>
        <v>270.829</v>
      </c>
    </row>
    <row r="117" spans="1:17" ht="12.75">
      <c r="A117" s="2" t="s">
        <v>8</v>
      </c>
      <c r="B117" s="8">
        <f>Tableau!E123</f>
        <v>47</v>
      </c>
      <c r="C117" s="10">
        <f>Tableau!F123</f>
        <v>46</v>
      </c>
      <c r="D117" s="9">
        <f>Tableau!G123</f>
        <v>58.89</v>
      </c>
      <c r="E117" s="2" t="s">
        <v>9</v>
      </c>
      <c r="F117" s="4">
        <f>Tableau!I123</f>
        <v>6</v>
      </c>
      <c r="G117" s="4">
        <f>Tableau!J123</f>
        <v>21</v>
      </c>
      <c r="H117" s="5">
        <f>Tableau!K123</f>
        <v>30.667</v>
      </c>
      <c r="J117" s="13" t="str">
        <f>Tableau!C123</f>
        <v>SX929-1</v>
      </c>
      <c r="K117" s="13" t="str">
        <f>Tableau!B123</f>
        <v>ARBRE TACAN</v>
      </c>
      <c r="L117" s="17">
        <f t="shared" si="4"/>
        <v>47.783025</v>
      </c>
      <c r="M117" s="17">
        <f t="shared" si="5"/>
        <v>6.358518611111111</v>
      </c>
      <c r="N117" s="14"/>
      <c r="O117" s="14"/>
      <c r="P117" s="14"/>
      <c r="Q117" s="13">
        <f>Tableau!N123</f>
        <v>282.652</v>
      </c>
    </row>
    <row r="118" spans="1:17" ht="12.75">
      <c r="A118" s="2" t="s">
        <v>8</v>
      </c>
      <c r="B118" s="8">
        <f>Tableau!E124</f>
        <v>47</v>
      </c>
      <c r="C118" s="10">
        <f>Tableau!F124</f>
        <v>46</v>
      </c>
      <c r="D118" s="9">
        <f>Tableau!G124</f>
        <v>57.419</v>
      </c>
      <c r="E118" s="2" t="s">
        <v>9</v>
      </c>
      <c r="F118" s="4">
        <f>Tableau!I124</f>
        <v>6</v>
      </c>
      <c r="G118" s="4">
        <f>Tableau!J124</f>
        <v>21</v>
      </c>
      <c r="H118" s="5">
        <f>Tableau!K124</f>
        <v>35.89</v>
      </c>
      <c r="J118" s="13" t="str">
        <f>Tableau!C124</f>
        <v>SX929-2</v>
      </c>
      <c r="K118" s="13" t="str">
        <f>Tableau!B124</f>
        <v>ARBRE TACAN</v>
      </c>
      <c r="L118" s="17">
        <f t="shared" si="4"/>
        <v>47.78261638888889</v>
      </c>
      <c r="M118" s="17">
        <f t="shared" si="5"/>
        <v>6.359969444444444</v>
      </c>
      <c r="N118" s="14"/>
      <c r="O118" s="14"/>
      <c r="P118" s="14"/>
      <c r="Q118" s="13">
        <f>Tableau!N124</f>
        <v>282.652</v>
      </c>
    </row>
    <row r="119" spans="1:17" ht="12.75">
      <c r="A119" s="2" t="s">
        <v>8</v>
      </c>
      <c r="B119" s="8">
        <f>Tableau!E125</f>
        <v>47</v>
      </c>
      <c r="C119" s="10">
        <f>Tableau!F125</f>
        <v>46</v>
      </c>
      <c r="D119" s="9">
        <f>Tableau!G125</f>
        <v>54.014</v>
      </c>
      <c r="E119" s="2" t="s">
        <v>9</v>
      </c>
      <c r="F119" s="4">
        <f>Tableau!I125</f>
        <v>6</v>
      </c>
      <c r="G119" s="4">
        <f>Tableau!J125</f>
        <v>21</v>
      </c>
      <c r="H119" s="5">
        <f>Tableau!K125</f>
        <v>32.435</v>
      </c>
      <c r="J119" s="13" t="str">
        <f>Tableau!C125</f>
        <v>SX929-3</v>
      </c>
      <c r="K119" s="13" t="str">
        <f>Tableau!B125</f>
        <v>ARBRE TACAN</v>
      </c>
      <c r="L119" s="17">
        <f t="shared" si="4"/>
        <v>47.78167055555556</v>
      </c>
      <c r="M119" s="17">
        <f t="shared" si="5"/>
        <v>6.359009722222222</v>
      </c>
      <c r="N119" s="14"/>
      <c r="O119" s="14"/>
      <c r="P119" s="14"/>
      <c r="Q119" s="13">
        <f>Tableau!N125</f>
        <v>282.652</v>
      </c>
    </row>
    <row r="120" spans="1:17" ht="12.75">
      <c r="A120" s="2" t="s">
        <v>8</v>
      </c>
      <c r="B120" s="8">
        <f>Tableau!E126</f>
        <v>47</v>
      </c>
      <c r="C120" s="10">
        <f>Tableau!F126</f>
        <v>46</v>
      </c>
      <c r="D120" s="9">
        <f>Tableau!G126</f>
        <v>49.285</v>
      </c>
      <c r="E120" s="2" t="s">
        <v>9</v>
      </c>
      <c r="F120" s="4">
        <f>Tableau!I126</f>
        <v>6</v>
      </c>
      <c r="G120" s="4">
        <f>Tableau!J126</f>
        <v>21</v>
      </c>
      <c r="H120" s="5">
        <f>Tableau!K126</f>
        <v>54.299</v>
      </c>
      <c r="J120" s="13" t="str">
        <f>Tableau!C126</f>
        <v>SX930</v>
      </c>
      <c r="K120" s="13" t="str">
        <f>Tableau!B126</f>
        <v>ARBRE DAMS</v>
      </c>
      <c r="L120" s="17">
        <f t="shared" si="4"/>
        <v>47.78035694444444</v>
      </c>
      <c r="M120" s="17">
        <f t="shared" si="5"/>
        <v>6.365083055555555</v>
      </c>
      <c r="N120" s="14"/>
      <c r="O120" s="14"/>
      <c r="P120" s="14"/>
      <c r="Q120" s="13">
        <f>Tableau!N126</f>
        <v>288.372</v>
      </c>
    </row>
    <row r="121" spans="1:17" ht="12.75">
      <c r="A121" s="2" t="s">
        <v>8</v>
      </c>
      <c r="B121" s="8">
        <f>Tableau!E127</f>
        <v>47</v>
      </c>
      <c r="C121" s="10">
        <f>Tableau!F127</f>
        <v>47</v>
      </c>
      <c r="D121" s="9">
        <f>Tableau!G127</f>
        <v>23.471</v>
      </c>
      <c r="E121" s="2" t="s">
        <v>9</v>
      </c>
      <c r="F121" s="4">
        <f>Tableau!I127</f>
        <v>6</v>
      </c>
      <c r="G121" s="4">
        <f>Tableau!J127</f>
        <v>19</v>
      </c>
      <c r="H121" s="5">
        <f>Tableau!K127</f>
        <v>58.901</v>
      </c>
      <c r="J121" s="13" t="str">
        <f>Tableau!C127</f>
        <v>SX931</v>
      </c>
      <c r="K121" s="13" t="str">
        <f>Tableau!B127</f>
        <v>BUNKER</v>
      </c>
      <c r="L121" s="17">
        <f t="shared" si="4"/>
        <v>47.789853055555554</v>
      </c>
      <c r="M121" s="17">
        <f t="shared" si="5"/>
        <v>6.333028055555555</v>
      </c>
      <c r="N121" s="14"/>
      <c r="O121" s="14"/>
      <c r="P121" s="14"/>
      <c r="Q121" s="13">
        <f>Tableau!N127</f>
        <v>266.83</v>
      </c>
    </row>
    <row r="122" spans="1:17" ht="12.75">
      <c r="A122" s="2" t="s">
        <v>8</v>
      </c>
      <c r="B122" s="8">
        <f>Tableau!E128</f>
        <v>47</v>
      </c>
      <c r="C122" s="10">
        <f>Tableau!F128</f>
        <v>47</v>
      </c>
      <c r="D122" s="9">
        <f>Tableau!G128</f>
        <v>19.711</v>
      </c>
      <c r="E122" s="2" t="s">
        <v>9</v>
      </c>
      <c r="F122" s="4">
        <f>Tableau!I128</f>
        <v>6</v>
      </c>
      <c r="G122" s="4">
        <f>Tableau!J128</f>
        <v>19</v>
      </c>
      <c r="H122" s="5">
        <f>Tableau!K128</f>
        <v>59.665</v>
      </c>
      <c r="J122" s="13" t="str">
        <f>Tableau!C128</f>
        <v>SX932-1</v>
      </c>
      <c r="K122" s="13" t="str">
        <f>Tableau!B128</f>
        <v>HM 17</v>
      </c>
      <c r="L122" s="17">
        <f t="shared" si="4"/>
        <v>47.78880861111111</v>
      </c>
      <c r="M122" s="17">
        <f t="shared" si="5"/>
        <v>6.333240277777778</v>
      </c>
      <c r="N122" s="14"/>
      <c r="O122" s="14"/>
      <c r="P122" s="14"/>
      <c r="Q122" s="13">
        <f>Tableau!N128</f>
        <v>271.152</v>
      </c>
    </row>
    <row r="123" spans="1:17" ht="12.75">
      <c r="A123" s="2" t="s">
        <v>8</v>
      </c>
      <c r="B123" s="8">
        <f>Tableau!E129</f>
        <v>47</v>
      </c>
      <c r="C123" s="10">
        <f>Tableau!F129</f>
        <v>47</v>
      </c>
      <c r="D123" s="9">
        <f>Tableau!G129</f>
        <v>20.43</v>
      </c>
      <c r="E123" s="2" t="s">
        <v>9</v>
      </c>
      <c r="F123" s="4">
        <f>Tableau!I129</f>
        <v>6</v>
      </c>
      <c r="G123" s="4">
        <f>Tableau!J129</f>
        <v>19</v>
      </c>
      <c r="H123" s="5">
        <f>Tableau!K129</f>
        <v>57.442</v>
      </c>
      <c r="J123" s="13" t="str">
        <f>Tableau!C129</f>
        <v>SX932-2</v>
      </c>
      <c r="K123" s="13" t="str">
        <f>Tableau!B129</f>
        <v>HM 17</v>
      </c>
      <c r="L123" s="17">
        <f t="shared" si="4"/>
        <v>47.78900833333333</v>
      </c>
      <c r="M123" s="17">
        <f t="shared" si="5"/>
        <v>6.332622777777778</v>
      </c>
      <c r="N123" s="14"/>
      <c r="O123" s="14"/>
      <c r="P123" s="14"/>
      <c r="Q123" s="13">
        <f>Tableau!N129</f>
        <v>271.152</v>
      </c>
    </row>
    <row r="124" spans="1:17" ht="12.75">
      <c r="A124" s="2" t="s">
        <v>8</v>
      </c>
      <c r="B124" s="8">
        <f>Tableau!E130</f>
        <v>47</v>
      </c>
      <c r="C124" s="10">
        <f>Tableau!F130</f>
        <v>47</v>
      </c>
      <c r="D124" s="9">
        <f>Tableau!G130</f>
        <v>19.724</v>
      </c>
      <c r="E124" s="2" t="s">
        <v>9</v>
      </c>
      <c r="F124" s="4">
        <f>Tableau!I130</f>
        <v>6</v>
      </c>
      <c r="G124" s="4">
        <f>Tableau!J130</f>
        <v>19</v>
      </c>
      <c r="H124" s="5">
        <f>Tableau!K130</f>
        <v>56.947</v>
      </c>
      <c r="J124" s="13" t="str">
        <f>Tableau!C130</f>
        <v>SX932-3</v>
      </c>
      <c r="K124" s="13" t="str">
        <f>Tableau!B130</f>
        <v>HM 17</v>
      </c>
      <c r="L124" s="17">
        <f t="shared" si="4"/>
        <v>47.78881222222222</v>
      </c>
      <c r="M124" s="17">
        <f t="shared" si="5"/>
        <v>6.332485277777778</v>
      </c>
      <c r="N124" s="14"/>
      <c r="O124" s="14"/>
      <c r="P124" s="14"/>
      <c r="Q124" s="13">
        <f>Tableau!N130</f>
        <v>271.152</v>
      </c>
    </row>
    <row r="125" spans="1:17" ht="12.75">
      <c r="A125" s="2" t="s">
        <v>8</v>
      </c>
      <c r="B125" s="8">
        <f>Tableau!E131</f>
        <v>47</v>
      </c>
      <c r="C125" s="10">
        <f>Tableau!F131</f>
        <v>47</v>
      </c>
      <c r="D125" s="9">
        <f>Tableau!G131</f>
        <v>19.043</v>
      </c>
      <c r="E125" s="2" t="s">
        <v>9</v>
      </c>
      <c r="F125" s="4">
        <f>Tableau!I131</f>
        <v>6</v>
      </c>
      <c r="G125" s="4">
        <f>Tableau!J131</f>
        <v>19</v>
      </c>
      <c r="H125" s="5">
        <f>Tableau!K131</f>
        <v>59.241</v>
      </c>
      <c r="J125" s="13" t="str">
        <f>Tableau!C131</f>
        <v>SX932-4</v>
      </c>
      <c r="K125" s="13" t="str">
        <f>Tableau!B131</f>
        <v>HM 17</v>
      </c>
      <c r="L125" s="17">
        <f t="shared" si="4"/>
        <v>47.788623055555554</v>
      </c>
      <c r="M125" s="17">
        <f t="shared" si="5"/>
        <v>6.3331225</v>
      </c>
      <c r="N125" s="14"/>
      <c r="O125" s="14"/>
      <c r="P125" s="14"/>
      <c r="Q125" s="13">
        <f>Tableau!N131</f>
        <v>271.152</v>
      </c>
    </row>
    <row r="126" spans="1:17" ht="12.75">
      <c r="A126" s="2" t="s">
        <v>8</v>
      </c>
      <c r="B126" s="8">
        <f>Tableau!E132</f>
        <v>47</v>
      </c>
      <c r="C126" s="10">
        <f>Tableau!F132</f>
        <v>47</v>
      </c>
      <c r="D126" s="9">
        <f>Tableau!G132</f>
        <v>20.494</v>
      </c>
      <c r="E126" s="2" t="s">
        <v>9</v>
      </c>
      <c r="F126" s="4">
        <f>Tableau!I132</f>
        <v>6</v>
      </c>
      <c r="G126" s="4">
        <f>Tableau!J132</f>
        <v>20</v>
      </c>
      <c r="H126" s="5">
        <f>Tableau!K132</f>
        <v>2.087</v>
      </c>
      <c r="J126" s="13" t="str">
        <f>Tableau!C132</f>
        <v>SX933-1</v>
      </c>
      <c r="K126" s="13" t="str">
        <f>Tableau!B132</f>
        <v>ATELIER ZA 1</v>
      </c>
      <c r="L126" s="17">
        <f t="shared" si="4"/>
        <v>47.789026111111106</v>
      </c>
      <c r="M126" s="17">
        <f t="shared" si="5"/>
        <v>6.333913055555556</v>
      </c>
      <c r="N126" s="14"/>
      <c r="O126" s="14"/>
      <c r="P126" s="14"/>
      <c r="Q126" s="13">
        <f>Tableau!N132</f>
        <v>270.647</v>
      </c>
    </row>
    <row r="127" spans="1:17" ht="12.75">
      <c r="A127" s="2" t="s">
        <v>8</v>
      </c>
      <c r="B127" s="8">
        <f>Tableau!E133</f>
        <v>47</v>
      </c>
      <c r="C127" s="10">
        <f>Tableau!F133</f>
        <v>47</v>
      </c>
      <c r="D127" s="9">
        <f>Tableau!G133</f>
        <v>19.667</v>
      </c>
      <c r="E127" s="2" t="s">
        <v>9</v>
      </c>
      <c r="F127" s="4">
        <f>Tableau!I133</f>
        <v>6</v>
      </c>
      <c r="G127" s="4">
        <f>Tableau!J133</f>
        <v>20</v>
      </c>
      <c r="H127" s="5">
        <f>Tableau!K133</f>
        <v>2.519</v>
      </c>
      <c r="J127" s="13" t="str">
        <f>Tableau!C133</f>
        <v>SX933-2</v>
      </c>
      <c r="K127" s="13" t="str">
        <f>Tableau!B133</f>
        <v>ATELIER ZA 1</v>
      </c>
      <c r="L127" s="17">
        <f t="shared" si="4"/>
        <v>47.78879638888889</v>
      </c>
      <c r="M127" s="17">
        <f t="shared" si="5"/>
        <v>6.3340330555555555</v>
      </c>
      <c r="N127" s="14"/>
      <c r="O127" s="14"/>
      <c r="P127" s="14"/>
      <c r="Q127" s="13">
        <f>Tableau!N133</f>
        <v>270.647</v>
      </c>
    </row>
    <row r="128" spans="1:17" ht="12.75">
      <c r="A128" s="2" t="s">
        <v>8</v>
      </c>
      <c r="B128" s="8">
        <f>Tableau!E134</f>
        <v>47</v>
      </c>
      <c r="C128" s="10">
        <f>Tableau!F134</f>
        <v>47</v>
      </c>
      <c r="D128" s="9">
        <f>Tableau!G134</f>
        <v>19.857</v>
      </c>
      <c r="E128" s="2" t="s">
        <v>9</v>
      </c>
      <c r="F128" s="4">
        <f>Tableau!I134</f>
        <v>6</v>
      </c>
      <c r="G128" s="4">
        <f>Tableau!J134</f>
        <v>20</v>
      </c>
      <c r="H128" s="5">
        <f>Tableau!K134</f>
        <v>3.252</v>
      </c>
      <c r="J128" s="13" t="str">
        <f>Tableau!C134</f>
        <v>SX933-3</v>
      </c>
      <c r="K128" s="13" t="str">
        <f>Tableau!B134</f>
        <v>ATELIER ZA 1</v>
      </c>
      <c r="L128" s="17">
        <f t="shared" si="4"/>
        <v>47.788849166666665</v>
      </c>
      <c r="M128" s="17">
        <f t="shared" si="5"/>
        <v>6.3342366666666665</v>
      </c>
      <c r="N128" s="14"/>
      <c r="O128" s="14"/>
      <c r="P128" s="14"/>
      <c r="Q128" s="13">
        <f>Tableau!N134</f>
        <v>270.647</v>
      </c>
    </row>
    <row r="129" spans="1:17" ht="12.75">
      <c r="A129" s="2" t="s">
        <v>8</v>
      </c>
      <c r="B129" s="8">
        <f>Tableau!E135</f>
        <v>47</v>
      </c>
      <c r="C129" s="10">
        <f>Tableau!F135</f>
        <v>47</v>
      </c>
      <c r="D129" s="9">
        <f>Tableau!G135</f>
        <v>20.668</v>
      </c>
      <c r="E129" s="2" t="s">
        <v>9</v>
      </c>
      <c r="F129" s="4">
        <f>Tableau!I135</f>
        <v>6</v>
      </c>
      <c r="G129" s="4">
        <f>Tableau!J135</f>
        <v>20</v>
      </c>
      <c r="H129" s="5">
        <f>Tableau!K135</f>
        <v>2.846</v>
      </c>
      <c r="J129" s="13" t="str">
        <f>Tableau!C135</f>
        <v>SX933-4</v>
      </c>
      <c r="K129" s="13" t="str">
        <f>Tableau!B135</f>
        <v>ATELIER ZA 1</v>
      </c>
      <c r="L129" s="17">
        <f t="shared" si="4"/>
        <v>47.789074444444445</v>
      </c>
      <c r="M129" s="17">
        <f t="shared" si="5"/>
        <v>6.334123888888889</v>
      </c>
      <c r="N129" s="14"/>
      <c r="O129" s="14"/>
      <c r="P129" s="14"/>
      <c r="Q129" s="13">
        <f>Tableau!N135</f>
        <v>270.647</v>
      </c>
    </row>
    <row r="130" spans="1:17" ht="12.75">
      <c r="A130" s="2" t="s">
        <v>8</v>
      </c>
      <c r="B130" s="8">
        <f>Tableau!E136</f>
        <v>47</v>
      </c>
      <c r="C130" s="10">
        <f>Tableau!F136</f>
        <v>47</v>
      </c>
      <c r="D130" s="9">
        <f>Tableau!G136</f>
        <v>16.432</v>
      </c>
      <c r="E130" s="2" t="s">
        <v>9</v>
      </c>
      <c r="F130" s="4">
        <f>Tableau!I136</f>
        <v>6</v>
      </c>
      <c r="G130" s="4">
        <f>Tableau!J136</f>
        <v>20</v>
      </c>
      <c r="H130" s="5">
        <f>Tableau!K136</f>
        <v>0.256</v>
      </c>
      <c r="J130" s="13" t="str">
        <f>Tableau!C136</f>
        <v>SX934</v>
      </c>
      <c r="K130" s="13" t="str">
        <f>Tableau!B136</f>
        <v>ARBRE ZA 1</v>
      </c>
      <c r="L130" s="17">
        <f t="shared" si="4"/>
        <v>47.78789777777778</v>
      </c>
      <c r="M130" s="17">
        <f t="shared" si="5"/>
        <v>6.333404444444444</v>
      </c>
      <c r="N130" s="14"/>
      <c r="O130" s="14"/>
      <c r="P130" s="14"/>
      <c r="Q130" s="13">
        <f>Tableau!N136</f>
        <v>287.646</v>
      </c>
    </row>
    <row r="131" spans="1:17" ht="12.75">
      <c r="A131" s="2" t="s">
        <v>8</v>
      </c>
      <c r="B131" s="8">
        <f>Tableau!E137</f>
        <v>47</v>
      </c>
      <c r="C131" s="10">
        <f>Tableau!F137</f>
        <v>47</v>
      </c>
      <c r="D131" s="9">
        <f>Tableau!G137</f>
        <v>18.421</v>
      </c>
      <c r="E131" s="2" t="s">
        <v>9</v>
      </c>
      <c r="F131" s="4">
        <f>Tableau!I137</f>
        <v>6</v>
      </c>
      <c r="G131" s="4">
        <f>Tableau!J137</f>
        <v>20</v>
      </c>
      <c r="H131" s="5">
        <f>Tableau!K137</f>
        <v>5.372</v>
      </c>
      <c r="J131" s="13" t="str">
        <f>Tableau!C137</f>
        <v>SX935</v>
      </c>
      <c r="K131" s="13" t="str">
        <f>Tableau!B137</f>
        <v>ARBRE ZA 1</v>
      </c>
      <c r="L131" s="17">
        <f t="shared" si="4"/>
        <v>47.78845027777778</v>
      </c>
      <c r="M131" s="17">
        <f t="shared" si="5"/>
        <v>6.334825555555555</v>
      </c>
      <c r="N131" s="14"/>
      <c r="O131" s="14"/>
      <c r="P131" s="14"/>
      <c r="Q131" s="13">
        <f>Tableau!N137</f>
        <v>282.642</v>
      </c>
    </row>
    <row r="132" spans="1:17" ht="12.75">
      <c r="A132" s="2" t="s">
        <v>8</v>
      </c>
      <c r="B132" s="8">
        <f>Tableau!E138</f>
        <v>47</v>
      </c>
      <c r="C132" s="10">
        <f>Tableau!F138</f>
        <v>47</v>
      </c>
      <c r="D132" s="9">
        <f>Tableau!G138</f>
        <v>14.505</v>
      </c>
      <c r="E132" s="2" t="s">
        <v>9</v>
      </c>
      <c r="F132" s="4">
        <f>Tableau!I138</f>
        <v>6</v>
      </c>
      <c r="G132" s="4">
        <f>Tableau!J138</f>
        <v>20</v>
      </c>
      <c r="H132" s="5">
        <f>Tableau!K138</f>
        <v>16.326</v>
      </c>
      <c r="J132" s="13" t="str">
        <f>Tableau!C138</f>
        <v>SX936</v>
      </c>
      <c r="K132" s="13" t="str">
        <f>Tableau!B138</f>
        <v>ARBRE ZA 1</v>
      </c>
      <c r="L132" s="17">
        <f t="shared" si="4"/>
        <v>47.7873625</v>
      </c>
      <c r="M132" s="17">
        <f t="shared" si="5"/>
        <v>6.337868333333333</v>
      </c>
      <c r="N132" s="14"/>
      <c r="O132" s="14"/>
      <c r="P132" s="14"/>
      <c r="Q132" s="13">
        <f>Tableau!N138</f>
        <v>285.237</v>
      </c>
    </row>
    <row r="133" spans="1:17" ht="12.75">
      <c r="A133" s="2" t="s">
        <v>8</v>
      </c>
      <c r="B133" s="8">
        <f>Tableau!E139</f>
        <v>47</v>
      </c>
      <c r="C133" s="10">
        <f>Tableau!F139</f>
        <v>47</v>
      </c>
      <c r="D133" s="9">
        <f>Tableau!G139</f>
        <v>16.591</v>
      </c>
      <c r="E133" s="2" t="s">
        <v>9</v>
      </c>
      <c r="F133" s="4">
        <f>Tableau!I139</f>
        <v>6</v>
      </c>
      <c r="G133" s="4">
        <f>Tableau!J139</f>
        <v>20</v>
      </c>
      <c r="H133" s="5">
        <f>Tableau!K139</f>
        <v>22.477</v>
      </c>
      <c r="J133" s="13" t="str">
        <f>Tableau!C139</f>
        <v>SX937-1</v>
      </c>
      <c r="K133" s="13" t="str">
        <f>Tableau!B139</f>
        <v>BÂTIMENT OXYGÈNE ZA 1</v>
      </c>
      <c r="L133" s="17">
        <f t="shared" si="4"/>
        <v>47.78794194444444</v>
      </c>
      <c r="M133" s="17">
        <f t="shared" si="5"/>
        <v>6.3395769444444445</v>
      </c>
      <c r="N133" s="14"/>
      <c r="O133" s="14"/>
      <c r="P133" s="14"/>
      <c r="Q133" s="13">
        <f>Tableau!N139</f>
        <v>270.32</v>
      </c>
    </row>
    <row r="134" spans="1:17" ht="12.75">
      <c r="A134" s="2" t="s">
        <v>8</v>
      </c>
      <c r="B134" s="8">
        <f>Tableau!E140</f>
        <v>47</v>
      </c>
      <c r="C134" s="10">
        <f>Tableau!F140</f>
        <v>47</v>
      </c>
      <c r="D134" s="9">
        <f>Tableau!G140</f>
        <v>16.19</v>
      </c>
      <c r="E134" s="2" t="s">
        <v>9</v>
      </c>
      <c r="F134" s="4">
        <f>Tableau!I140</f>
        <v>6</v>
      </c>
      <c r="G134" s="4">
        <f>Tableau!J140</f>
        <v>20</v>
      </c>
      <c r="H134" s="5">
        <f>Tableau!K140</f>
        <v>23.298</v>
      </c>
      <c r="J134" s="13" t="str">
        <f>Tableau!C140</f>
        <v>SX937-2</v>
      </c>
      <c r="K134" s="13" t="str">
        <f>Tableau!B140</f>
        <v>BÂTIMENT OXYGÈNE ZA 1</v>
      </c>
      <c r="L134" s="17">
        <f t="shared" si="4"/>
        <v>47.78783055555555</v>
      </c>
      <c r="M134" s="17">
        <f t="shared" si="5"/>
        <v>6.339805</v>
      </c>
      <c r="N134" s="14"/>
      <c r="O134" s="14"/>
      <c r="P134" s="14"/>
      <c r="Q134" s="13">
        <f>Tableau!N140</f>
        <v>270.32</v>
      </c>
    </row>
    <row r="135" spans="1:17" ht="12.75">
      <c r="A135" s="2" t="s">
        <v>8</v>
      </c>
      <c r="B135" s="8">
        <f>Tableau!E141</f>
        <v>47</v>
      </c>
      <c r="C135" s="10">
        <f>Tableau!F141</f>
        <v>47</v>
      </c>
      <c r="D135" s="9">
        <f>Tableau!G141</f>
        <v>14.096</v>
      </c>
      <c r="E135" s="2" t="s">
        <v>9</v>
      </c>
      <c r="F135" s="4">
        <f>Tableau!I141</f>
        <v>6</v>
      </c>
      <c r="G135" s="4">
        <f>Tableau!J141</f>
        <v>20</v>
      </c>
      <c r="H135" s="5">
        <f>Tableau!K141</f>
        <v>28.306</v>
      </c>
      <c r="J135" s="13" t="str">
        <f>Tableau!C141</f>
        <v>SX938-1</v>
      </c>
      <c r="K135" s="13" t="str">
        <f>Tableau!B141</f>
        <v>H 12</v>
      </c>
      <c r="L135" s="17">
        <f t="shared" si="4"/>
        <v>47.78724888888889</v>
      </c>
      <c r="M135" s="17">
        <f t="shared" si="5"/>
        <v>6.341196111111111</v>
      </c>
      <c r="N135" s="14"/>
      <c r="O135" s="14"/>
      <c r="P135" s="14"/>
      <c r="Q135" s="13">
        <f>Tableau!N141</f>
        <v>275.69</v>
      </c>
    </row>
    <row r="136" spans="1:17" ht="12.75">
      <c r="A136" s="2" t="s">
        <v>8</v>
      </c>
      <c r="B136" s="8">
        <f>Tableau!E142</f>
        <v>47</v>
      </c>
      <c r="C136" s="10">
        <f>Tableau!F142</f>
        <v>47</v>
      </c>
      <c r="D136" s="9">
        <f>Tableau!G142</f>
        <v>13.669</v>
      </c>
      <c r="E136" s="2" t="s">
        <v>9</v>
      </c>
      <c r="F136" s="4">
        <f>Tableau!I142</f>
        <v>6</v>
      </c>
      <c r="G136" s="4">
        <f>Tableau!J142</f>
        <v>20</v>
      </c>
      <c r="H136" s="5">
        <f>Tableau!K142</f>
        <v>28.772</v>
      </c>
      <c r="J136" s="13" t="str">
        <f>Tableau!C142</f>
        <v>SX938-2</v>
      </c>
      <c r="K136" s="13" t="str">
        <f>Tableau!B142</f>
        <v>H 12</v>
      </c>
      <c r="L136" s="17">
        <f t="shared" si="4"/>
        <v>47.78713027777778</v>
      </c>
      <c r="M136" s="17">
        <f t="shared" si="5"/>
        <v>6.341325555555556</v>
      </c>
      <c r="N136" s="14"/>
      <c r="O136" s="14"/>
      <c r="P136" s="14"/>
      <c r="Q136" s="13">
        <f>Tableau!N142</f>
        <v>275.69</v>
      </c>
    </row>
    <row r="137" spans="1:17" ht="12.75">
      <c r="A137" s="2" t="s">
        <v>8</v>
      </c>
      <c r="B137" s="8">
        <f>Tableau!E143</f>
        <v>47</v>
      </c>
      <c r="C137" s="10">
        <f>Tableau!F143</f>
        <v>47</v>
      </c>
      <c r="D137" s="9">
        <f>Tableau!G143</f>
        <v>14.204</v>
      </c>
      <c r="E137" s="2" t="s">
        <v>9</v>
      </c>
      <c r="F137" s="4">
        <f>Tableau!I143</f>
        <v>6</v>
      </c>
      <c r="G137" s="4">
        <f>Tableau!J143</f>
        <v>20</v>
      </c>
      <c r="H137" s="5">
        <f>Tableau!K143</f>
        <v>29.849</v>
      </c>
      <c r="J137" s="13" t="str">
        <f>Tableau!C143</f>
        <v>SX938-3</v>
      </c>
      <c r="K137" s="13" t="str">
        <f>Tableau!B143</f>
        <v>H 12</v>
      </c>
      <c r="L137" s="17">
        <f t="shared" si="4"/>
        <v>47.787278888888885</v>
      </c>
      <c r="M137" s="17">
        <f t="shared" si="5"/>
        <v>6.341624722222222</v>
      </c>
      <c r="N137" s="14"/>
      <c r="O137" s="14"/>
      <c r="P137" s="14"/>
      <c r="Q137" s="13">
        <f>Tableau!N143</f>
        <v>275.69</v>
      </c>
    </row>
    <row r="138" spans="1:17" ht="12.75">
      <c r="A138" s="2" t="s">
        <v>8</v>
      </c>
      <c r="B138" s="8">
        <f>Tableau!E144</f>
        <v>47</v>
      </c>
      <c r="C138" s="10">
        <f>Tableau!F144</f>
        <v>47</v>
      </c>
      <c r="D138" s="9">
        <f>Tableau!G144</f>
        <v>14.632</v>
      </c>
      <c r="E138" s="2" t="s">
        <v>9</v>
      </c>
      <c r="F138" s="4">
        <f>Tableau!I144</f>
        <v>6</v>
      </c>
      <c r="G138" s="4">
        <f>Tableau!J144</f>
        <v>20</v>
      </c>
      <c r="H138" s="5">
        <f>Tableau!K144</f>
        <v>29.382</v>
      </c>
      <c r="J138" s="13" t="str">
        <f>Tableau!C144</f>
        <v>SX938-4</v>
      </c>
      <c r="K138" s="13" t="str">
        <f>Tableau!B144</f>
        <v>H 12</v>
      </c>
      <c r="L138" s="17">
        <f aca="true" t="shared" si="6" ref="L138:L152">IF((A138="N"),1,-1)*(B138+C138/60+D138/3600)</f>
        <v>47.78739777777778</v>
      </c>
      <c r="M138" s="17">
        <f aca="true" t="shared" si="7" ref="M138:M152">IF((E138="E"),1,-1)*(F138+G138/60+H138/3600)</f>
        <v>6.341495</v>
      </c>
      <c r="N138" s="14"/>
      <c r="O138" s="14"/>
      <c r="P138" s="14"/>
      <c r="Q138" s="13">
        <f>Tableau!N144</f>
        <v>275.69</v>
      </c>
    </row>
    <row r="139" spans="1:17" ht="12.75">
      <c r="A139" s="2" t="s">
        <v>8</v>
      </c>
      <c r="B139" s="8">
        <f>Tableau!E145</f>
        <v>47</v>
      </c>
      <c r="C139" s="10">
        <f>Tableau!F145</f>
        <v>47</v>
      </c>
      <c r="D139" s="9">
        <f>Tableau!G145</f>
        <v>39.321</v>
      </c>
      <c r="E139" s="2" t="s">
        <v>9</v>
      </c>
      <c r="F139" s="4">
        <f>Tableau!I145</f>
        <v>6</v>
      </c>
      <c r="G139" s="4">
        <f>Tableau!J145</f>
        <v>21</v>
      </c>
      <c r="H139" s="5">
        <f>Tableau!K145</f>
        <v>52.003</v>
      </c>
      <c r="J139" s="13" t="str">
        <f>Tableau!C145</f>
        <v>SX939</v>
      </c>
      <c r="K139" s="13" t="str">
        <f>Tableau!B145</f>
        <v>CHÂTEAU D'EAU</v>
      </c>
      <c r="L139" s="17">
        <f t="shared" si="6"/>
        <v>47.79425583333333</v>
      </c>
      <c r="M139" s="17">
        <f t="shared" si="7"/>
        <v>6.364445277777778</v>
      </c>
      <c r="N139" s="14"/>
      <c r="O139" s="14"/>
      <c r="P139" s="14"/>
      <c r="Q139" s="13">
        <f>Tableau!N145</f>
        <v>324.979</v>
      </c>
    </row>
    <row r="140" spans="1:17" ht="12.75">
      <c r="A140" s="2" t="s">
        <v>8</v>
      </c>
      <c r="B140" s="8">
        <f>Tableau!E146</f>
        <v>47</v>
      </c>
      <c r="C140" s="10">
        <f>Tableau!F146</f>
        <v>46</v>
      </c>
      <c r="D140" s="9">
        <f>Tableau!G146</f>
        <v>49.74</v>
      </c>
      <c r="E140" s="2" t="s">
        <v>9</v>
      </c>
      <c r="F140" s="4">
        <f>Tableau!I146</f>
        <v>6</v>
      </c>
      <c r="G140" s="4">
        <f>Tableau!J146</f>
        <v>22</v>
      </c>
      <c r="H140" s="5">
        <f>Tableau!K146</f>
        <v>22.099</v>
      </c>
      <c r="J140" s="13" t="str">
        <f>Tableau!C146</f>
        <v>SX940</v>
      </c>
      <c r="K140" s="13" t="str">
        <f>Tableau!B146</f>
        <v>RN 57</v>
      </c>
      <c r="L140" s="17">
        <f t="shared" si="6"/>
        <v>47.78048333333333</v>
      </c>
      <c r="M140" s="17">
        <f t="shared" si="7"/>
        <v>6.372805277777777</v>
      </c>
      <c r="N140" s="14"/>
      <c r="O140" s="14"/>
      <c r="P140" s="14"/>
      <c r="Q140" s="13">
        <f>Tableau!N146</f>
        <v>270.642</v>
      </c>
    </row>
    <row r="141" spans="1:17" ht="12.75">
      <c r="A141" s="2" t="s">
        <v>8</v>
      </c>
      <c r="B141" s="8">
        <f>Tableau!E147</f>
        <v>47</v>
      </c>
      <c r="C141" s="10">
        <f>Tableau!F147</f>
        <v>47</v>
      </c>
      <c r="D141" s="9">
        <f>Tableau!G147</f>
        <v>28.809</v>
      </c>
      <c r="E141" s="2" t="s">
        <v>9</v>
      </c>
      <c r="F141" s="4">
        <f>Tableau!I147</f>
        <v>6</v>
      </c>
      <c r="G141" s="4">
        <f>Tableau!J147</f>
        <v>20</v>
      </c>
      <c r="H141" s="5">
        <f>Tableau!K147</f>
        <v>49.206</v>
      </c>
      <c r="J141" s="13" t="str">
        <f>Tableau!C147</f>
        <v>SX941-1</v>
      </c>
      <c r="K141" s="13" t="str">
        <f>Tableau!B147</f>
        <v>BANC D'ESSAI</v>
      </c>
      <c r="L141" s="17">
        <f t="shared" si="6"/>
        <v>47.791335833333335</v>
      </c>
      <c r="M141" s="17">
        <f t="shared" si="7"/>
        <v>6.347001666666666</v>
      </c>
      <c r="N141" s="14"/>
      <c r="O141" s="14"/>
      <c r="P141" s="14"/>
      <c r="Q141" s="13">
        <f>Tableau!N147</f>
        <v>278.255</v>
      </c>
    </row>
    <row r="142" spans="1:17" ht="12.75">
      <c r="A142" s="2" t="s">
        <v>8</v>
      </c>
      <c r="B142" s="8">
        <f>Tableau!E148</f>
        <v>47</v>
      </c>
      <c r="C142" s="10">
        <f>Tableau!F148</f>
        <v>47</v>
      </c>
      <c r="D142" s="9">
        <f>Tableau!G148</f>
        <v>30.424</v>
      </c>
      <c r="E142" s="2" t="s">
        <v>9</v>
      </c>
      <c r="F142" s="4">
        <f>Tableau!I148</f>
        <v>6</v>
      </c>
      <c r="G142" s="4">
        <f>Tableau!J148</f>
        <v>20</v>
      </c>
      <c r="H142" s="5">
        <f>Tableau!K148</f>
        <v>50.536</v>
      </c>
      <c r="J142" s="13" t="str">
        <f>Tableau!C148</f>
        <v>SX941-2</v>
      </c>
      <c r="K142" s="13" t="str">
        <f>Tableau!B148</f>
        <v>BANC D'ESSAI</v>
      </c>
      <c r="L142" s="17">
        <f t="shared" si="6"/>
        <v>47.791784444444446</v>
      </c>
      <c r="M142" s="17">
        <f t="shared" si="7"/>
        <v>6.34737111111111</v>
      </c>
      <c r="N142" s="14"/>
      <c r="O142" s="14"/>
      <c r="P142" s="14"/>
      <c r="Q142" s="13">
        <f>Tableau!N148</f>
        <v>278.255</v>
      </c>
    </row>
    <row r="143" spans="1:17" ht="12.75">
      <c r="A143" s="2" t="s">
        <v>8</v>
      </c>
      <c r="B143" s="8">
        <f>Tableau!E149</f>
        <v>47</v>
      </c>
      <c r="C143" s="10">
        <f>Tableau!F149</f>
        <v>47</v>
      </c>
      <c r="D143" s="9">
        <f>Tableau!G149</f>
        <v>30.171</v>
      </c>
      <c r="E143" s="2" t="s">
        <v>9</v>
      </c>
      <c r="F143" s="4">
        <f>Tableau!I149</f>
        <v>6</v>
      </c>
      <c r="G143" s="4">
        <f>Tableau!J149</f>
        <v>20</v>
      </c>
      <c r="H143" s="5">
        <f>Tableau!K149</f>
        <v>51.648</v>
      </c>
      <c r="J143" s="13" t="str">
        <f>Tableau!C149</f>
        <v>SX941-3</v>
      </c>
      <c r="K143" s="13" t="str">
        <f>Tableau!B149</f>
        <v>BANC D'ESSAI</v>
      </c>
      <c r="L143" s="17">
        <f t="shared" si="6"/>
        <v>47.791714166666665</v>
      </c>
      <c r="M143" s="17">
        <f t="shared" si="7"/>
        <v>6.3476799999999995</v>
      </c>
      <c r="N143" s="14"/>
      <c r="O143" s="14"/>
      <c r="P143" s="14"/>
      <c r="Q143" s="13">
        <f>Tableau!N149</f>
        <v>278.255</v>
      </c>
    </row>
    <row r="144" spans="1:17" ht="12.75">
      <c r="A144" s="2" t="s">
        <v>8</v>
      </c>
      <c r="B144" s="8">
        <f>Tableau!E150</f>
        <v>47</v>
      </c>
      <c r="C144" s="10">
        <f>Tableau!F150</f>
        <v>47</v>
      </c>
      <c r="D144" s="9">
        <f>Tableau!G150</f>
        <v>28.57</v>
      </c>
      <c r="E144" s="2" t="s">
        <v>9</v>
      </c>
      <c r="F144" s="4">
        <f>Tableau!I150</f>
        <v>6</v>
      </c>
      <c r="G144" s="4">
        <f>Tableau!J150</f>
        <v>20</v>
      </c>
      <c r="H144" s="5">
        <f>Tableau!K150</f>
        <v>50.303</v>
      </c>
      <c r="J144" s="13" t="str">
        <f>Tableau!C150</f>
        <v>SX941-4</v>
      </c>
      <c r="K144" s="13" t="str">
        <f>Tableau!B150</f>
        <v>BANC D'ESSAI</v>
      </c>
      <c r="L144" s="17">
        <f t="shared" si="6"/>
        <v>47.791269444444445</v>
      </c>
      <c r="M144" s="17">
        <f t="shared" si="7"/>
        <v>6.347306388888889</v>
      </c>
      <c r="N144" s="14"/>
      <c r="O144" s="14"/>
      <c r="P144" s="14"/>
      <c r="Q144" s="13">
        <f>Tableau!N150</f>
        <v>278.255</v>
      </c>
    </row>
    <row r="145" spans="1:17" ht="12.75">
      <c r="A145" s="2" t="s">
        <v>8</v>
      </c>
      <c r="B145" s="8">
        <f>Tableau!E151</f>
        <v>47</v>
      </c>
      <c r="C145" s="10">
        <f>Tableau!F151</f>
        <v>47</v>
      </c>
      <c r="D145" s="9">
        <f>Tableau!G151</f>
        <v>53.082</v>
      </c>
      <c r="E145" s="2" t="s">
        <v>9</v>
      </c>
      <c r="F145" s="4">
        <f>Tableau!I151</f>
        <v>6</v>
      </c>
      <c r="G145" s="4">
        <f>Tableau!J151</f>
        <v>19</v>
      </c>
      <c r="H145" s="5">
        <f>Tableau!K151</f>
        <v>42.321</v>
      </c>
      <c r="J145" s="13" t="str">
        <f>Tableau!C151</f>
        <v>SX942</v>
      </c>
      <c r="K145" s="13" t="str">
        <f>Tableau!B151</f>
        <v>CLOCHER</v>
      </c>
      <c r="L145" s="17">
        <f t="shared" si="6"/>
        <v>47.79807833333333</v>
      </c>
      <c r="M145" s="17">
        <f t="shared" si="7"/>
        <v>6.328422499999999</v>
      </c>
      <c r="N145" s="14"/>
      <c r="O145" s="14"/>
      <c r="P145" s="14"/>
      <c r="Q145" s="13">
        <f>Tableau!N151</f>
        <v>297.81</v>
      </c>
    </row>
    <row r="146" spans="1:17" ht="12.75">
      <c r="A146" s="2" t="s">
        <v>8</v>
      </c>
      <c r="B146" s="8">
        <f>Tableau!E152</f>
        <v>47</v>
      </c>
      <c r="C146" s="10">
        <f>Tableau!F152</f>
        <v>47</v>
      </c>
      <c r="D146" s="9">
        <f>Tableau!G152</f>
        <v>47.573</v>
      </c>
      <c r="E146" s="2" t="s">
        <v>9</v>
      </c>
      <c r="F146" s="4">
        <f>Tableau!I152</f>
        <v>6</v>
      </c>
      <c r="G146" s="4">
        <f>Tableau!J152</f>
        <v>19</v>
      </c>
      <c r="H146" s="5">
        <f>Tableau!K152</f>
        <v>46.44</v>
      </c>
      <c r="J146" s="13" t="str">
        <f>Tableau!C152</f>
        <v>SX943-1</v>
      </c>
      <c r="K146" s="13" t="str">
        <f>Tableau!B152</f>
        <v>LIGNE D'ARBRES BREUCHES</v>
      </c>
      <c r="L146" s="17">
        <f t="shared" si="6"/>
        <v>47.796548055555554</v>
      </c>
      <c r="M146" s="17">
        <f t="shared" si="7"/>
        <v>6.329566666666667</v>
      </c>
      <c r="N146" s="14"/>
      <c r="O146" s="14"/>
      <c r="P146" s="14"/>
      <c r="Q146" s="13">
        <f>Tableau!N152</f>
        <v>286.543</v>
      </c>
    </row>
    <row r="147" spans="1:17" ht="12.75">
      <c r="A147" s="2" t="s">
        <v>8</v>
      </c>
      <c r="B147" s="8">
        <f>Tableau!E153</f>
        <v>47</v>
      </c>
      <c r="C147" s="10">
        <f>Tableau!F153</f>
        <v>47</v>
      </c>
      <c r="D147" s="9">
        <f>Tableau!G153</f>
        <v>48.545</v>
      </c>
      <c r="E147" s="2" t="s">
        <v>9</v>
      </c>
      <c r="F147" s="4">
        <f>Tableau!I153</f>
        <v>6</v>
      </c>
      <c r="G147" s="4">
        <f>Tableau!J153</f>
        <v>19</v>
      </c>
      <c r="H147" s="5">
        <f>Tableau!K153</f>
        <v>49.603</v>
      </c>
      <c r="J147" s="13" t="str">
        <f>Tableau!C153</f>
        <v>SX943-2</v>
      </c>
      <c r="K147" s="13" t="str">
        <f>Tableau!B153</f>
        <v>LIGNE D'ARBRES BREUCHES</v>
      </c>
      <c r="L147" s="17">
        <f t="shared" si="6"/>
        <v>47.796818055555555</v>
      </c>
      <c r="M147" s="17">
        <f t="shared" si="7"/>
        <v>6.330445277777778</v>
      </c>
      <c r="N147" s="14"/>
      <c r="O147" s="14"/>
      <c r="P147" s="14"/>
      <c r="Q147" s="13">
        <f>Tableau!N153</f>
        <v>286.885</v>
      </c>
    </row>
    <row r="148" spans="1:17" ht="12.75">
      <c r="A148" s="2" t="s">
        <v>8</v>
      </c>
      <c r="B148" s="8">
        <f>Tableau!E154</f>
        <v>47</v>
      </c>
      <c r="C148" s="10">
        <f>Tableau!F154</f>
        <v>47</v>
      </c>
      <c r="D148" s="9">
        <f>Tableau!G154</f>
        <v>30.572</v>
      </c>
      <c r="E148" s="2" t="s">
        <v>9</v>
      </c>
      <c r="F148" s="4">
        <f>Tableau!I154</f>
        <v>6</v>
      </c>
      <c r="G148" s="4">
        <f>Tableau!J154</f>
        <v>19</v>
      </c>
      <c r="H148" s="5">
        <f>Tableau!K154</f>
        <v>2.366</v>
      </c>
      <c r="J148" s="13" t="str">
        <f>Tableau!C154</f>
        <v>SX944</v>
      </c>
      <c r="K148" s="13" t="str">
        <f>Tableau!B154</f>
        <v>SILO</v>
      </c>
      <c r="L148" s="17">
        <f t="shared" si="6"/>
        <v>47.791825555555555</v>
      </c>
      <c r="M148" s="17">
        <f t="shared" si="7"/>
        <v>6.317323888888889</v>
      </c>
      <c r="N148" s="14"/>
      <c r="O148" s="14"/>
      <c r="P148" s="14"/>
      <c r="Q148" s="13">
        <f>Tableau!N154</f>
        <v>279.432</v>
      </c>
    </row>
    <row r="149" spans="1:17" ht="12.75">
      <c r="A149" s="2" t="s">
        <v>8</v>
      </c>
      <c r="B149" s="8">
        <f>Tableau!E155</f>
        <v>47</v>
      </c>
      <c r="C149" s="10">
        <f>Tableau!F155</f>
        <v>47</v>
      </c>
      <c r="D149" s="9">
        <f>Tableau!G155</f>
        <v>36.711</v>
      </c>
      <c r="E149" s="2" t="s">
        <v>9</v>
      </c>
      <c r="F149" s="4">
        <f>Tableau!I155</f>
        <v>6</v>
      </c>
      <c r="G149" s="4">
        <f>Tableau!J155</f>
        <v>19</v>
      </c>
      <c r="H149" s="5">
        <f>Tableau!K155</f>
        <v>25.298</v>
      </c>
      <c r="J149" s="13" t="str">
        <f>Tableau!C155</f>
        <v>SX945</v>
      </c>
      <c r="K149" s="13" t="str">
        <f>Tableau!B155</f>
        <v>ARBRE</v>
      </c>
      <c r="L149" s="17">
        <f t="shared" si="6"/>
        <v>47.79353083333333</v>
      </c>
      <c r="M149" s="17">
        <f t="shared" si="7"/>
        <v>6.323693888888888</v>
      </c>
      <c r="N149" s="14"/>
      <c r="O149" s="14"/>
      <c r="P149" s="14"/>
      <c r="Q149" s="13">
        <f>Tableau!N155</f>
        <v>286.035</v>
      </c>
    </row>
    <row r="150" spans="1:17" ht="12.75">
      <c r="A150" s="2" t="s">
        <v>8</v>
      </c>
      <c r="B150" s="8">
        <f>Tableau!E156</f>
        <v>47</v>
      </c>
      <c r="C150" s="10">
        <f>Tableau!F156</f>
        <v>46</v>
      </c>
      <c r="D150" s="9">
        <f>Tableau!G156</f>
        <v>42.561</v>
      </c>
      <c r="E150" s="2" t="s">
        <v>9</v>
      </c>
      <c r="F150" s="4">
        <f>Tableau!I156</f>
        <v>6</v>
      </c>
      <c r="G150" s="4">
        <f>Tableau!J156</f>
        <v>20</v>
      </c>
      <c r="H150" s="5">
        <f>Tableau!K156</f>
        <v>42.419</v>
      </c>
      <c r="J150" s="13" t="str">
        <f>Tableau!C156</f>
        <v>SX946</v>
      </c>
      <c r="K150" s="13" t="str">
        <f>Tableau!B156</f>
        <v>CLOCHER</v>
      </c>
      <c r="L150" s="17">
        <f t="shared" si="6"/>
        <v>47.77848916666667</v>
      </c>
      <c r="M150" s="17">
        <f t="shared" si="7"/>
        <v>6.345116388888888</v>
      </c>
      <c r="N150" s="14"/>
      <c r="O150" s="14"/>
      <c r="P150" s="14"/>
      <c r="Q150" s="13">
        <f>Tableau!N156</f>
        <v>296.1</v>
      </c>
    </row>
    <row r="151" spans="1:17" ht="12.75">
      <c r="A151" s="2" t="s">
        <v>8</v>
      </c>
      <c r="B151" s="8">
        <f>Tableau!E157</f>
        <v>47</v>
      </c>
      <c r="C151" s="10">
        <f>Tableau!F157</f>
        <v>44</v>
      </c>
      <c r="D151" s="9">
        <f>Tableau!G157</f>
        <v>54.964</v>
      </c>
      <c r="E151" s="2" t="s">
        <v>9</v>
      </c>
      <c r="F151" s="4">
        <f>Tableau!I157</f>
        <v>6</v>
      </c>
      <c r="G151" s="4">
        <f>Tableau!J157</f>
        <v>19</v>
      </c>
      <c r="H151" s="5">
        <f>Tableau!K157</f>
        <v>41.791</v>
      </c>
      <c r="J151" s="13" t="str">
        <f>Tableau!C157</f>
        <v>SX947</v>
      </c>
      <c r="K151" s="13" t="str">
        <f>Tableau!B157</f>
        <v>PYLÔNE</v>
      </c>
      <c r="L151" s="17">
        <f t="shared" si="6"/>
        <v>47.748601111111114</v>
      </c>
      <c r="M151" s="17">
        <f t="shared" si="7"/>
        <v>6.328275277777777</v>
      </c>
      <c r="N151" s="14"/>
      <c r="O151" s="14"/>
      <c r="P151" s="14"/>
      <c r="Q151" s="13">
        <f>Tableau!N157</f>
        <v>383.116</v>
      </c>
    </row>
    <row r="152" spans="1:17" ht="12.75">
      <c r="A152" s="2" t="s">
        <v>8</v>
      </c>
      <c r="B152" s="8">
        <f>Tableau!E158</f>
        <v>47</v>
      </c>
      <c r="C152" s="10">
        <f>Tableau!F158</f>
        <v>46</v>
      </c>
      <c r="D152" s="9">
        <f>Tableau!G158</f>
        <v>10.999</v>
      </c>
      <c r="E152" s="2" t="s">
        <v>9</v>
      </c>
      <c r="F152" s="4">
        <f>Tableau!I158</f>
        <v>6</v>
      </c>
      <c r="G152" s="4">
        <f>Tableau!J158</f>
        <v>21</v>
      </c>
      <c r="H152" s="5">
        <f>Tableau!K158</f>
        <v>57.524</v>
      </c>
      <c r="J152" s="13" t="str">
        <f>Tableau!C158</f>
        <v>SX948</v>
      </c>
      <c r="K152" s="13" t="str">
        <f>Tableau!B158</f>
        <v>CLOCHER</v>
      </c>
      <c r="L152" s="17">
        <f t="shared" si="6"/>
        <v>47.76972194444444</v>
      </c>
      <c r="M152" s="17">
        <f t="shared" si="7"/>
        <v>6.365978888888889</v>
      </c>
      <c r="N152" s="14"/>
      <c r="O152" s="14"/>
      <c r="P152" s="14"/>
      <c r="Q152" s="13">
        <f>Tableau!N158</f>
        <v>294.955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B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Rault</Manager>
  <Company>dircam-dia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Fichier obstacles</dc:title>
  <dc:subject/>
  <dc:creator>RAULT</dc:creator>
  <cp:keywords/>
  <dc:description>Transformation coordonnées pour intégration Géotitan</dc:description>
  <cp:lastModifiedBy>BONIFACE Isabelle ADC</cp:lastModifiedBy>
  <cp:lastPrinted>2013-10-03T12:17:38Z</cp:lastPrinted>
  <dcterms:created xsi:type="dcterms:W3CDTF">2004-03-22T08:53:17Z</dcterms:created>
  <dcterms:modified xsi:type="dcterms:W3CDTF">2015-10-29T15:19:40Z</dcterms:modified>
  <cp:category/>
  <cp:version/>
  <cp:contentType/>
  <cp:contentStatus/>
</cp:coreProperties>
</file>